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САЙТ\"/>
    </mc:Choice>
  </mc:AlternateContent>
  <bookViews>
    <workbookView xWindow="480" yWindow="420" windowWidth="11340" windowHeight="7770"/>
  </bookViews>
  <sheets>
    <sheet name="за 2019 год" sheetId="3" r:id="rId1"/>
  </sheets>
  <definedNames>
    <definedName name="бЮДЖЕТ_2005_НОВ" localSheetId="0">'за 2019 год'!$B$1:$B$43</definedName>
    <definedName name="бЮДЖЕТ_2005_НОВ.КЛ." localSheetId="0">'за 2019 год'!$B$1:$B$43</definedName>
  </definedNames>
  <calcPr calcId="152511"/>
</workbook>
</file>

<file path=xl/calcChain.xml><?xml version="1.0" encoding="utf-8"?>
<calcChain xmlns="http://schemas.openxmlformats.org/spreadsheetml/2006/main">
  <c r="K21" i="3" l="1"/>
  <c r="M22" i="3"/>
  <c r="M18" i="3"/>
  <c r="K18" i="3"/>
  <c r="J18" i="3"/>
  <c r="C17" i="3"/>
  <c r="K40" i="3"/>
  <c r="J42" i="3"/>
  <c r="J32" i="3"/>
  <c r="K24" i="3"/>
  <c r="J24" i="3"/>
  <c r="J22" i="3"/>
  <c r="E29" i="3" l="1"/>
  <c r="F41" i="3"/>
  <c r="G39" i="3"/>
  <c r="G28" i="3"/>
  <c r="G24" i="3"/>
  <c r="G11" i="3"/>
  <c r="F11" i="3"/>
  <c r="M21" i="3" l="1"/>
  <c r="J21" i="3"/>
  <c r="E17" i="3" l="1"/>
  <c r="M40" i="3"/>
  <c r="J40" i="3"/>
  <c r="F40" i="3"/>
  <c r="G25" i="3"/>
  <c r="C9" i="3"/>
  <c r="D9" i="3"/>
  <c r="C26" i="3"/>
  <c r="D26" i="3"/>
  <c r="C29" i="3"/>
  <c r="D29" i="3"/>
  <c r="L17" i="3" l="1"/>
  <c r="L29" i="3"/>
  <c r="M24" i="3"/>
  <c r="I35" i="3"/>
  <c r="I29" i="3"/>
  <c r="I26" i="3"/>
  <c r="I17" i="3"/>
  <c r="I9" i="3"/>
  <c r="I6" i="3"/>
  <c r="I5" i="3" s="1"/>
  <c r="I16" i="3" l="1"/>
  <c r="I4" i="3"/>
  <c r="I44" i="3" s="1"/>
  <c r="F39" i="3"/>
  <c r="F38" i="3"/>
  <c r="F37" i="3"/>
  <c r="F36" i="3"/>
  <c r="F33" i="3"/>
  <c r="F31" i="3"/>
  <c r="F30" i="3"/>
  <c r="F27" i="3"/>
  <c r="F25" i="3"/>
  <c r="F24" i="3"/>
  <c r="F23" i="3"/>
  <c r="F20" i="3"/>
  <c r="F19" i="3"/>
  <c r="F18" i="3"/>
  <c r="F14" i="3"/>
  <c r="F13" i="3"/>
  <c r="F12" i="3"/>
  <c r="F10" i="3"/>
  <c r="F8" i="3"/>
  <c r="F7" i="3"/>
  <c r="D17" i="3"/>
  <c r="F17" i="3" l="1"/>
  <c r="L35" i="3"/>
  <c r="L26" i="3"/>
  <c r="L9" i="3"/>
  <c r="L6" i="3"/>
  <c r="E6" i="3"/>
  <c r="D6" i="3"/>
  <c r="E9" i="3"/>
  <c r="F9" i="3" s="1"/>
  <c r="E26" i="3"/>
  <c r="F29" i="3"/>
  <c r="E35" i="3"/>
  <c r="D35" i="3"/>
  <c r="C35" i="3"/>
  <c r="C6" i="3"/>
  <c r="M43" i="3"/>
  <c r="M41" i="3"/>
  <c r="M39" i="3"/>
  <c r="M38" i="3"/>
  <c r="M37" i="3"/>
  <c r="M36" i="3"/>
  <c r="M34" i="3"/>
  <c r="M33" i="3"/>
  <c r="M31" i="3"/>
  <c r="M30" i="3"/>
  <c r="M28" i="3"/>
  <c r="M27" i="3"/>
  <c r="M25" i="3"/>
  <c r="M23" i="3"/>
  <c r="M20" i="3"/>
  <c r="M19" i="3"/>
  <c r="M15" i="3"/>
  <c r="M14" i="3"/>
  <c r="M13" i="3"/>
  <c r="M12" i="3"/>
  <c r="M11" i="3"/>
  <c r="M10" i="3"/>
  <c r="M8" i="3"/>
  <c r="M7" i="3"/>
  <c r="K43" i="3"/>
  <c r="K41" i="3"/>
  <c r="K39" i="3"/>
  <c r="K38" i="3"/>
  <c r="K37" i="3"/>
  <c r="K36" i="3"/>
  <c r="K33" i="3"/>
  <c r="K31" i="3"/>
  <c r="K30" i="3"/>
  <c r="K28" i="3"/>
  <c r="K27" i="3"/>
  <c r="K25" i="3"/>
  <c r="K23" i="3"/>
  <c r="K20" i="3"/>
  <c r="K19" i="3"/>
  <c r="K15" i="3"/>
  <c r="K14" i="3"/>
  <c r="K13" i="3"/>
  <c r="K12" i="3"/>
  <c r="K11" i="3"/>
  <c r="K10" i="3"/>
  <c r="K8" i="3"/>
  <c r="K7" i="3"/>
  <c r="J43" i="3"/>
  <c r="J41" i="3"/>
  <c r="J39" i="3"/>
  <c r="J38" i="3"/>
  <c r="J37" i="3"/>
  <c r="J36" i="3"/>
  <c r="J34" i="3"/>
  <c r="J33" i="3"/>
  <c r="J31" i="3"/>
  <c r="J30" i="3"/>
  <c r="J28" i="3"/>
  <c r="J27" i="3"/>
  <c r="J25" i="3"/>
  <c r="J23" i="3"/>
  <c r="J20" i="3"/>
  <c r="J19" i="3"/>
  <c r="J15" i="3"/>
  <c r="J14" i="3"/>
  <c r="J13" i="3"/>
  <c r="J12" i="3"/>
  <c r="J11" i="3"/>
  <c r="J10" i="3"/>
  <c r="J8" i="3"/>
  <c r="J7" i="3"/>
  <c r="M9" i="3" l="1"/>
  <c r="E16" i="3"/>
  <c r="J16" i="3" s="1"/>
  <c r="F35" i="3"/>
  <c r="K26" i="3"/>
  <c r="F26" i="3"/>
  <c r="F6" i="3"/>
  <c r="E5" i="3"/>
  <c r="M29" i="3"/>
  <c r="D16" i="3"/>
  <c r="D5" i="3"/>
  <c r="L16" i="3"/>
  <c r="M17" i="3"/>
  <c r="L5" i="3"/>
  <c r="J29" i="3"/>
  <c r="M6" i="3"/>
  <c r="J17" i="3"/>
  <c r="K17" i="3"/>
  <c r="J26" i="3"/>
  <c r="M26" i="3"/>
  <c r="K29" i="3"/>
  <c r="J35" i="3"/>
  <c r="M35" i="3"/>
  <c r="C5" i="3"/>
  <c r="J9" i="3"/>
  <c r="K6" i="3"/>
  <c r="K9" i="3"/>
  <c r="J6" i="3"/>
  <c r="K35" i="3"/>
  <c r="F16" i="3" l="1"/>
  <c r="F5" i="3"/>
  <c r="K16" i="3"/>
  <c r="E4" i="3"/>
  <c r="E44" i="3" s="1"/>
  <c r="M5" i="3"/>
  <c r="D4" i="3"/>
  <c r="M16" i="3"/>
  <c r="L4" i="3"/>
  <c r="L44" i="3" s="1"/>
  <c r="K5" i="3"/>
  <c r="J5" i="3"/>
  <c r="D44" i="3" l="1"/>
  <c r="F44" i="3" s="1"/>
  <c r="F4" i="3"/>
  <c r="M44" i="3"/>
  <c r="M4" i="3"/>
  <c r="K4" i="3"/>
  <c r="J4" i="3"/>
  <c r="K44" i="3" l="1"/>
  <c r="J44" i="3"/>
  <c r="G38" i="3" l="1"/>
  <c r="G37" i="3"/>
  <c r="G36" i="3"/>
  <c r="G35" i="3"/>
  <c r="G33" i="3"/>
  <c r="G31" i="3"/>
  <c r="G30" i="3"/>
  <c r="G29" i="3"/>
  <c r="G27" i="3"/>
  <c r="G26" i="3"/>
  <c r="G23" i="3"/>
  <c r="G20" i="3"/>
  <c r="G19" i="3"/>
  <c r="G14" i="3"/>
  <c r="G13" i="3"/>
  <c r="G12" i="3"/>
  <c r="G10" i="3"/>
  <c r="G9" i="3"/>
  <c r="G8" i="3"/>
  <c r="G7" i="3"/>
  <c r="G6" i="3"/>
  <c r="G5" i="3"/>
  <c r="G17" i="3"/>
  <c r="C16" i="3"/>
  <c r="G16" i="3" s="1"/>
  <c r="C4" i="3" l="1"/>
  <c r="G4" i="3" s="1"/>
  <c r="C44" i="3" l="1"/>
  <c r="G44" i="3" s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<sst xmlns="http://schemas.openxmlformats.org/spreadsheetml/2006/main" count="120" uniqueCount="119">
  <si>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</si>
  <si>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</si>
  <si>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</si>
  <si>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</si>
  <si>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</si>
  <si>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</si>
  <si>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</si>
  <si>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</si>
  <si>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</si>
  <si>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</si>
  <si>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</si>
  <si>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</si>
  <si>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</si>
  <si>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</si>
  <si>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</si>
  <si>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</si>
  <si>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</si>
  <si>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</si>
  <si>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</si>
  <si>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</si>
  <si>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</si>
  <si>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</si>
  <si>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</si>
  <si>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</si>
  <si>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</si>
  <si>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</si>
  <si>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</si>
  <si>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</si>
  <si>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</si>
  <si>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</si>
  <si>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</si>
  <si>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</si>
  <si>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</si>
  <si>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</si>
  <si>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</si>
  <si>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</si>
  <si>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</si>
  <si>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</si>
  <si>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</si>
  <si>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</si>
  <si>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</si>
  <si>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</si>
  <si>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</si>
  <si>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</si>
  <si>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</si>
  <si>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</si>
  <si>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</si>
  <si>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</si>
  <si>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</si>
  <si>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</si>
  <si>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</si>
  <si>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</si>
  <si>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</si>
  <si>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</si>
  <si>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</si>
  <si>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</si>
  <si>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</si>
  <si>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</si>
  <si>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</si>
  <si>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</si>
  <si>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</si>
  <si>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</si>
  <si>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</si>
  <si>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</si>
  <si>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</si>
  <si>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</si>
  <si>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</si>
  <si>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</si>
  <si>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</si>
  <si>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</si>
  <si>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</si>
  <si>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Рост (снижение) 2019г. к 2018г.</t>
  </si>
  <si>
    <t>Исполнено за 2018 год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</si>
  <si>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</si>
  <si>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</si>
  <si>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</si>
  <si>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</si>
  <si>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х</t>
  </si>
  <si>
    <t>Аналитические данные о доходах бюджета Грязовецкого муниципального района за 2019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2019 год в сравнении с 2018 годом (тыс. руб.)</t>
  </si>
  <si>
    <t>Уточненный бюджет         2019 года</t>
  </si>
  <si>
    <t>Исполнено за 2019 год</t>
  </si>
  <si>
    <t>% выполн.к уточн. б-ту 2019 года</t>
  </si>
  <si>
    <t>% выполн.к первонач. б-ту 2019 года</t>
  </si>
  <si>
    <t>Прогноз на 2020 год</t>
  </si>
  <si>
    <t>Рост (снижение) 2020г. к 2019г.</t>
  </si>
  <si>
    <t>% вып-я 2019 года к 2018 г.</t>
  </si>
  <si>
    <t>Первоначальный бюджет 2019 года</t>
  </si>
  <si>
    <t>5 р.</t>
  </si>
  <si>
    <t>Региональный фонд компенсаций (Субвенции)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</si>
  <si>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</si>
  <si>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</si>
  <si>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</si>
  <si>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Выделение субсидий из бюджета области в 2019 году в рамках государственных программ</t>
  </si>
  <si>
    <t xml:space="preserve">Разовые поступления штрафов </t>
  </si>
  <si>
    <t>Рост дополнительного норматива отчислений от НДФЛ и поступления от структурных предприятий по строительству газопроводов</t>
  </si>
  <si>
    <t>Рост реализации нефтепродуктов на территории РФ</t>
  </si>
  <si>
    <t>Рост количества налогоплательщиков в 2019 году</t>
  </si>
  <si>
    <t>Рост доходов по результатам 2018 года</t>
  </si>
  <si>
    <t xml:space="preserve">Заключение новых договоров </t>
  </si>
  <si>
    <t>Снижение доходов данной категории плательщиков по результатам 2018 года</t>
  </si>
  <si>
    <t xml:space="preserve">Изменение природоохранного законодательства </t>
  </si>
  <si>
    <t>Усиление работы администратора по взысканию дебиторской задолженности</t>
  </si>
  <si>
    <t>Расторжение договоров аренды в связи с выкупом имущества</t>
  </si>
  <si>
    <t>Снижение объема переданных полномочий</t>
  </si>
  <si>
    <t xml:space="preserve">Добровольные пожертвования на ремонт памятника </t>
  </si>
  <si>
    <t>Рост расходов по переданным полномочиям из бюджета области</t>
  </si>
  <si>
    <t>Снижение количесива выданных патентов с 40 в 2018 до 32 в 2019 году</t>
  </si>
  <si>
    <t>Увеличение обращений предприятий ЖКХ и микрофинансовых организаций по взысканию задолженности с населения</t>
  </si>
  <si>
    <t xml:space="preserve">Разовые поступления </t>
  </si>
  <si>
    <t>Увеличение объемов по принятым решениям на областном уровне</t>
  </si>
  <si>
    <t>Рост количества земельных участков, возможных к реализации</t>
  </si>
  <si>
    <t>Увеличение количества проданного имущества казны по сравнению с планируемым первоначально</t>
  </si>
  <si>
    <t>Расторжение заключенных соглашений с поселениями в связи передачей собственности на уровень района</t>
  </si>
  <si>
    <t>Усиление работы администратора платежей по взысканию задолженности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</si>
  <si>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</si>
  <si>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</t>
  </si>
  <si>
    <t>Доходы бюджетов муниципальных районов от возврата организациями остатков субсидий прошлых лет</t>
  </si>
  <si>
    <t>Поступлением задолженности прошлых лет на сумму 0,7 млн. руб. и  повышением с 1 января 2019 года ставок арендной платы</t>
  </si>
  <si>
    <t xml:space="preserve">Повышение с 1 января 2019 года ставок арендной платы, в отношении земельных участков, находящихся в муниципальной собственности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</si>
</sst>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I13" sqref="I13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6" width="11.5703125" style="1" customWidth="1"/>
    <col min="7" max="7" width="12.5703125" style="1" customWidth="1"/>
    <col min="8" max="8" width="30" style="27" customWidth="1"/>
    <col min="9" max="9" width="12.4257812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 x14ac:dyDescent="0.2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78.75" customHeight="1" x14ac:dyDescent="0.2">
      <c r="A2" s="24" t="s">
        <v>39</v>
      </c>
      <c r="B2" s="25" t="s">
        <v>13</v>
      </c>
      <c r="C2" s="30" t="s">
        <v>86</v>
      </c>
      <c r="D2" s="30" t="s">
        <v>79</v>
      </c>
      <c r="E2" s="30" t="s">
        <v>80</v>
      </c>
      <c r="F2" s="23" t="s">
        <v>81</v>
      </c>
      <c r="G2" s="23" t="s">
        <v>82</v>
      </c>
      <c r="H2" s="22" t="s">
        <v>64</v>
      </c>
      <c r="I2" s="22" t="s">
        <v>72</v>
      </c>
      <c r="J2" s="22" t="s">
        <v>71</v>
      </c>
      <c r="K2" s="23" t="s">
        <v>85</v>
      </c>
      <c r="L2" s="22" t="s">
        <v>83</v>
      </c>
      <c r="M2" s="22" t="s">
        <v>84</v>
      </c>
    </row>
    <row r="3" spans="1:13" x14ac:dyDescent="0.2">
      <c r="A3" s="10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8">
        <v>12</v>
      </c>
      <c r="M3" s="9">
        <v>13</v>
      </c>
    </row>
    <row r="4" spans="1:13" ht="16.5" x14ac:dyDescent="0.25">
      <c r="A4" s="6" t="s">
        <v>22</v>
      </c>
      <c r="B4" s="19" t="s">
        <v>65</v>
      </c>
      <c r="C4" s="16">
        <f t="shared" ref="C4" si="0">SUM(C5,C16)</f>
        <v>343057.1</v>
      </c>
      <c r="D4" s="16">
        <f t="shared" ref="D4" si="1">SUM(D5,D16)</f>
        <v>357157.2</v>
      </c>
      <c r="E4" s="16">
        <f t="shared" ref="E4" si="2">SUM(E5,E16)</f>
        <v>397911.10000000003</v>
      </c>
      <c r="F4" s="17">
        <f>E4/D4*100</f>
        <v>111.41063374894864</v>
      </c>
      <c r="G4" s="17">
        <f>E4/C4*100</f>
        <v>115.98975797323538</v>
      </c>
      <c r="H4" s="26"/>
      <c r="I4" s="16">
        <f t="shared" ref="I4" si="3">SUM(I5,I16)</f>
        <v>328357.8</v>
      </c>
      <c r="J4" s="16">
        <f t="shared" ref="J4:J44" si="4">E4-I4</f>
        <v>69553.300000000047</v>
      </c>
      <c r="K4" s="17">
        <f t="shared" ref="K4:K44" si="5">E4/I4*100</f>
        <v>121.18216774506348</v>
      </c>
      <c r="L4" s="16">
        <f t="shared" ref="L4" si="6">SUM(L5,L16)</f>
        <v>372608.6</v>
      </c>
      <c r="M4" s="16">
        <f>L4-E4</f>
        <v>-25302.500000000058</v>
      </c>
    </row>
    <row r="5" spans="1:13" ht="16.5" x14ac:dyDescent="0.25">
      <c r="A5" s="5"/>
      <c r="B5" s="20" t="s">
        <v>16</v>
      </c>
      <c r="C5" s="16">
        <f t="shared" ref="C5" si="7">SUM(C6,C8,C9,C14,C15)</f>
        <v>325309.09999999998</v>
      </c>
      <c r="D5" s="16">
        <f t="shared" ref="D5" si="8">SUM(D6,D8,D9,D14,D15)</f>
        <v>339860.4</v>
      </c>
      <c r="E5" s="16">
        <f t="shared" ref="E5" si="9">SUM(E6,E8,E9,E14,E15)</f>
        <v>376112.60000000003</v>
      </c>
      <c r="F5" s="17">
        <f t="shared" ref="F5:F44" si="10">E5/D5*100</f>
        <v>110.66679142377282</v>
      </c>
      <c r="G5" s="17">
        <f t="shared" ref="G5:G44" si="11">E5/C5*100</f>
        <v>115.6169931920134</v>
      </c>
      <c r="H5" s="26"/>
      <c r="I5" s="16">
        <f t="shared" ref="I5" si="12">SUM(I6,I8,I9,I14,I15)</f>
        <v>305928.09999999998</v>
      </c>
      <c r="J5" s="16">
        <f t="shared" si="4"/>
        <v>70184.500000000058</v>
      </c>
      <c r="K5" s="17">
        <f t="shared" si="5"/>
        <v>122.9415016142682</v>
      </c>
      <c r="L5" s="16">
        <f t="shared" ref="L5" si="13">SUM(L6,L8,L9,L14,L15)</f>
        <v>358780.19999999995</v>
      </c>
      <c r="M5" s="16">
        <f t="shared" ref="M5:M44" si="14">L5-E5</f>
        <v>-17332.400000000081</v>
      </c>
    </row>
    <row r="6" spans="1:13" ht="16.5" x14ac:dyDescent="0.25">
      <c r="A6" s="6" t="s">
        <v>23</v>
      </c>
      <c r="B6" s="12" t="s">
        <v>0</v>
      </c>
      <c r="C6" s="16">
        <f t="shared" ref="C6" si="15">C7</f>
        <v>267823.8</v>
      </c>
      <c r="D6" s="16">
        <f t="shared" ref="D6" si="16">D7</f>
        <v>281414.40000000002</v>
      </c>
      <c r="E6" s="16">
        <f t="shared" ref="E6" si="17">E7</f>
        <v>315164.2</v>
      </c>
      <c r="F6" s="17">
        <f t="shared" si="10"/>
        <v>111.99291862818674</v>
      </c>
      <c r="G6" s="17">
        <f t="shared" si="11"/>
        <v>117.67594963554397</v>
      </c>
      <c r="H6" s="26"/>
      <c r="I6" s="16">
        <f t="shared" ref="I6" si="18">I7</f>
        <v>251498.7</v>
      </c>
      <c r="J6" s="16">
        <f t="shared" si="4"/>
        <v>63665.5</v>
      </c>
      <c r="K6" s="17">
        <f t="shared" si="5"/>
        <v>125.3144449653219</v>
      </c>
      <c r="L6" s="16">
        <f t="shared" ref="L6" si="19">L7</f>
        <v>294816.59999999998</v>
      </c>
      <c r="M6" s="16">
        <f t="shared" si="14"/>
        <v>-20347.600000000035</v>
      </c>
    </row>
    <row r="7" spans="1:13" ht="45" x14ac:dyDescent="0.25">
      <c r="A7" s="6" t="s">
        <v>24</v>
      </c>
      <c r="B7" s="3" t="s">
        <v>1</v>
      </c>
      <c r="C7" s="8">
        <v>267823.8</v>
      </c>
      <c r="D7" s="8">
        <v>281414.40000000002</v>
      </c>
      <c r="E7" s="8">
        <v>315164.2</v>
      </c>
      <c r="F7" s="29">
        <f t="shared" si="10"/>
        <v>111.99291862818674</v>
      </c>
      <c r="G7" s="29">
        <f t="shared" si="11"/>
        <v>117.67594963554397</v>
      </c>
      <c r="H7" s="26" t="s">
        <v>94</v>
      </c>
      <c r="I7" s="8">
        <v>251498.7</v>
      </c>
      <c r="J7" s="8">
        <f t="shared" si="4"/>
        <v>63665.5</v>
      </c>
      <c r="K7" s="29">
        <f t="shared" si="5"/>
        <v>125.3144449653219</v>
      </c>
      <c r="L7" s="8">
        <v>294816.59999999998</v>
      </c>
      <c r="M7" s="8">
        <f t="shared" si="14"/>
        <v>-20347.600000000035</v>
      </c>
    </row>
    <row r="8" spans="1:13" ht="22.5" x14ac:dyDescent="0.25">
      <c r="A8" s="6" t="s">
        <v>58</v>
      </c>
      <c r="B8" s="12" t="s">
        <v>55</v>
      </c>
      <c r="C8" s="8">
        <v>18047</v>
      </c>
      <c r="D8" s="8">
        <v>18047</v>
      </c>
      <c r="E8" s="8">
        <v>19131.7</v>
      </c>
      <c r="F8" s="29">
        <f t="shared" si="10"/>
        <v>106.01041724386324</v>
      </c>
      <c r="G8" s="29">
        <f t="shared" si="11"/>
        <v>106.01041724386324</v>
      </c>
      <c r="H8" s="26" t="s">
        <v>95</v>
      </c>
      <c r="I8" s="8">
        <v>16460.5</v>
      </c>
      <c r="J8" s="8">
        <f t="shared" si="4"/>
        <v>2671.2000000000007</v>
      </c>
      <c r="K8" s="29">
        <f t="shared" si="5"/>
        <v>116.22793961301296</v>
      </c>
      <c r="L8" s="16">
        <v>19231</v>
      </c>
      <c r="M8" s="8">
        <f t="shared" si="14"/>
        <v>99.299999999999272</v>
      </c>
    </row>
    <row r="9" spans="1:13" ht="16.5" x14ac:dyDescent="0.25">
      <c r="A9" s="6" t="s">
        <v>25</v>
      </c>
      <c r="B9" s="13" t="s">
        <v>2</v>
      </c>
      <c r="C9" s="16">
        <f>SUM(C10:C13)</f>
        <v>35666.300000000003</v>
      </c>
      <c r="D9" s="16">
        <f t="shared" ref="D9:E9" si="20">SUM(D10:D13)</f>
        <v>36627</v>
      </c>
      <c r="E9" s="16">
        <f t="shared" si="20"/>
        <v>37372.5</v>
      </c>
      <c r="F9" s="17">
        <f t="shared" si="10"/>
        <v>102.03538373331149</v>
      </c>
      <c r="G9" s="17">
        <f t="shared" si="11"/>
        <v>104.78378749688079</v>
      </c>
      <c r="H9" s="28"/>
      <c r="I9" s="16">
        <f t="shared" ref="I9" si="21">SUM(I10:I13)</f>
        <v>34207.5</v>
      </c>
      <c r="J9" s="16">
        <f t="shared" si="4"/>
        <v>3165</v>
      </c>
      <c r="K9" s="17">
        <f t="shared" si="5"/>
        <v>109.25235693926771</v>
      </c>
      <c r="L9" s="16">
        <f>SUM(L10:L13)</f>
        <v>40939.599999999999</v>
      </c>
      <c r="M9" s="16">
        <f t="shared" si="14"/>
        <v>3567.0999999999985</v>
      </c>
    </row>
    <row r="10" spans="1:13" ht="16.5" x14ac:dyDescent="0.25">
      <c r="A10" s="6" t="s">
        <v>62</v>
      </c>
      <c r="B10" s="3" t="s">
        <v>63</v>
      </c>
      <c r="C10" s="8">
        <v>17806</v>
      </c>
      <c r="D10" s="8">
        <v>18593.3</v>
      </c>
      <c r="E10" s="8">
        <v>18131.400000000001</v>
      </c>
      <c r="F10" s="29">
        <f t="shared" si="10"/>
        <v>97.515771810275751</v>
      </c>
      <c r="G10" s="29">
        <f t="shared" si="11"/>
        <v>101.82747388520723</v>
      </c>
      <c r="H10" s="28"/>
      <c r="I10" s="8">
        <v>17495.3</v>
      </c>
      <c r="J10" s="8">
        <f t="shared" si="4"/>
        <v>636.10000000000218</v>
      </c>
      <c r="K10" s="29">
        <f t="shared" si="5"/>
        <v>103.63583362388758</v>
      </c>
      <c r="L10" s="8">
        <v>21797.200000000001</v>
      </c>
      <c r="M10" s="8">
        <f t="shared" si="14"/>
        <v>3665.7999999999993</v>
      </c>
    </row>
    <row r="11" spans="1:13" ht="27" x14ac:dyDescent="0.25">
      <c r="A11" s="6" t="s">
        <v>45</v>
      </c>
      <c r="B11" s="3" t="s">
        <v>3</v>
      </c>
      <c r="C11" s="8">
        <v>17432.8</v>
      </c>
      <c r="D11" s="29">
        <v>17788.400000000001</v>
      </c>
      <c r="E11" s="29">
        <v>18942.2</v>
      </c>
      <c r="F11" s="29">
        <f t="shared" ref="F11" si="22">E11/D11*100</f>
        <v>106.4862494659441</v>
      </c>
      <c r="G11" s="29">
        <f t="shared" ref="G11" si="23">E11/C11*100</f>
        <v>108.6583910788858</v>
      </c>
      <c r="H11" s="26" t="s">
        <v>96</v>
      </c>
      <c r="I11" s="8">
        <v>16348.1</v>
      </c>
      <c r="J11" s="8">
        <f t="shared" si="4"/>
        <v>2594.1000000000004</v>
      </c>
      <c r="K11" s="29">
        <f t="shared" si="5"/>
        <v>115.86789902190469</v>
      </c>
      <c r="L11" s="8">
        <v>18877</v>
      </c>
      <c r="M11" s="8">
        <f t="shared" si="14"/>
        <v>-65.200000000000728</v>
      </c>
    </row>
    <row r="12" spans="1:13" ht="22.5" x14ac:dyDescent="0.25">
      <c r="A12" s="6" t="s">
        <v>44</v>
      </c>
      <c r="B12" s="3" t="s">
        <v>14</v>
      </c>
      <c r="C12" s="8">
        <v>20</v>
      </c>
      <c r="D12" s="8">
        <v>10</v>
      </c>
      <c r="E12" s="8">
        <v>6.2</v>
      </c>
      <c r="F12" s="29">
        <f t="shared" si="10"/>
        <v>62</v>
      </c>
      <c r="G12" s="29">
        <f t="shared" si="11"/>
        <v>31</v>
      </c>
      <c r="H12" s="26" t="s">
        <v>99</v>
      </c>
      <c r="I12" s="8">
        <v>16.2</v>
      </c>
      <c r="J12" s="8">
        <f t="shared" si="4"/>
        <v>-10</v>
      </c>
      <c r="K12" s="29">
        <f t="shared" si="5"/>
        <v>38.271604938271608</v>
      </c>
      <c r="L12" s="8">
        <v>10.4</v>
      </c>
      <c r="M12" s="8">
        <f t="shared" si="14"/>
        <v>4.2</v>
      </c>
    </row>
    <row r="13" spans="1:13" ht="27" x14ac:dyDescent="0.25">
      <c r="A13" s="6" t="s">
        <v>48</v>
      </c>
      <c r="B13" s="3" t="s">
        <v>40</v>
      </c>
      <c r="C13" s="8">
        <v>407.5</v>
      </c>
      <c r="D13" s="8">
        <v>235.3</v>
      </c>
      <c r="E13" s="8">
        <v>292.7</v>
      </c>
      <c r="F13" s="29">
        <f t="shared" si="10"/>
        <v>124.39439014024649</v>
      </c>
      <c r="G13" s="29">
        <f t="shared" si="11"/>
        <v>71.828220858895691</v>
      </c>
      <c r="H13" s="26" t="s">
        <v>106</v>
      </c>
      <c r="I13" s="8">
        <v>347.9</v>
      </c>
      <c r="J13" s="8">
        <f t="shared" si="4"/>
        <v>-55.199999999999989</v>
      </c>
      <c r="K13" s="29">
        <f t="shared" si="5"/>
        <v>84.133371658522577</v>
      </c>
      <c r="L13" s="8">
        <v>255</v>
      </c>
      <c r="M13" s="8">
        <f t="shared" si="14"/>
        <v>-37.699999999999989</v>
      </c>
    </row>
    <row r="14" spans="1:13" ht="39.75" customHeight="1" x14ac:dyDescent="0.25">
      <c r="A14" s="6" t="s">
        <v>26</v>
      </c>
      <c r="B14" s="15" t="s">
        <v>4</v>
      </c>
      <c r="C14" s="8">
        <v>3772</v>
      </c>
      <c r="D14" s="8">
        <v>3772</v>
      </c>
      <c r="E14" s="8">
        <v>4443.8999999999996</v>
      </c>
      <c r="F14" s="29">
        <f t="shared" si="10"/>
        <v>117.81283138918343</v>
      </c>
      <c r="G14" s="29">
        <f t="shared" si="11"/>
        <v>117.81283138918343</v>
      </c>
      <c r="H14" s="26" t="s">
        <v>107</v>
      </c>
      <c r="I14" s="8">
        <v>3753.8</v>
      </c>
      <c r="J14" s="8">
        <f t="shared" si="4"/>
        <v>690.09999999999945</v>
      </c>
      <c r="K14" s="29">
        <f t="shared" si="5"/>
        <v>118.38403750865787</v>
      </c>
      <c r="L14" s="8">
        <v>3793</v>
      </c>
      <c r="M14" s="8">
        <f t="shared" si="14"/>
        <v>-650.89999999999964</v>
      </c>
    </row>
    <row r="15" spans="1:13" ht="16.5" x14ac:dyDescent="0.25">
      <c r="A15" s="6" t="s">
        <v>27</v>
      </c>
      <c r="B15" s="15" t="s">
        <v>20</v>
      </c>
      <c r="C15" s="16"/>
      <c r="D15" s="8">
        <v>0</v>
      </c>
      <c r="E15" s="8">
        <v>0.3</v>
      </c>
      <c r="F15" s="29"/>
      <c r="G15" s="29"/>
      <c r="H15" s="26"/>
      <c r="I15" s="8">
        <v>7.6</v>
      </c>
      <c r="J15" s="8">
        <f t="shared" si="4"/>
        <v>-7.3</v>
      </c>
      <c r="K15" s="29">
        <f t="shared" si="5"/>
        <v>3.9473684210526314</v>
      </c>
      <c r="L15" s="8">
        <v>0</v>
      </c>
      <c r="M15" s="8">
        <f t="shared" si="14"/>
        <v>-0.3</v>
      </c>
    </row>
    <row r="16" spans="1:13" ht="16.5" x14ac:dyDescent="0.25">
      <c r="A16" s="6"/>
      <c r="B16" s="21" t="s">
        <v>17</v>
      </c>
      <c r="C16" s="16">
        <f>C17+C26+C28+C29+C33+C34</f>
        <v>17748</v>
      </c>
      <c r="D16" s="16">
        <f>D17+D26+D28+D29+D33+D34</f>
        <v>17296.8</v>
      </c>
      <c r="E16" s="16">
        <f>E17+E26+E28+E29+E33+E34</f>
        <v>21798.500000000004</v>
      </c>
      <c r="F16" s="17">
        <f t="shared" si="10"/>
        <v>126.02620137828966</v>
      </c>
      <c r="G16" s="17">
        <f t="shared" si="11"/>
        <v>122.82228983547444</v>
      </c>
      <c r="H16" s="26"/>
      <c r="I16" s="16">
        <f>I17+I26+I28+I29+I33+I34</f>
        <v>22429.7</v>
      </c>
      <c r="J16" s="16">
        <f t="shared" si="4"/>
        <v>-631.19999999999709</v>
      </c>
      <c r="K16" s="17">
        <f t="shared" si="5"/>
        <v>97.185874086590559</v>
      </c>
      <c r="L16" s="16">
        <f>L17+L26+L28+L29+L33+L34</f>
        <v>13828.4</v>
      </c>
      <c r="M16" s="16">
        <f t="shared" si="14"/>
        <v>-7970.100000000004</v>
      </c>
    </row>
    <row r="17" spans="1:13" ht="40.5" x14ac:dyDescent="0.25">
      <c r="A17" s="6" t="s">
        <v>28</v>
      </c>
      <c r="B17" s="12" t="s">
        <v>5</v>
      </c>
      <c r="C17" s="16">
        <f>SUM(C18:C25)</f>
        <v>7698</v>
      </c>
      <c r="D17" s="16">
        <f>SUM(D18:D25)</f>
        <v>7946.5</v>
      </c>
      <c r="E17" s="16">
        <f>SUM(E18:E25)</f>
        <v>10103.200000000001</v>
      </c>
      <c r="F17" s="17">
        <f t="shared" si="10"/>
        <v>127.14025042471529</v>
      </c>
      <c r="G17" s="17">
        <f t="shared" si="11"/>
        <v>131.24447908547677</v>
      </c>
      <c r="H17" s="26"/>
      <c r="I17" s="16">
        <f>SUM(I18:I25)</f>
        <v>8607.9000000000015</v>
      </c>
      <c r="J17" s="16">
        <f t="shared" si="4"/>
        <v>1495.2999999999993</v>
      </c>
      <c r="K17" s="17">
        <f t="shared" si="5"/>
        <v>117.37125198945154</v>
      </c>
      <c r="L17" s="16">
        <f>SUM(L18:L25)</f>
        <v>7871.4</v>
      </c>
      <c r="M17" s="16">
        <f t="shared" si="14"/>
        <v>-2231.8000000000011</v>
      </c>
    </row>
    <row r="18" spans="1:13" ht="27" x14ac:dyDescent="0.25">
      <c r="A18" s="6" t="s">
        <v>67</v>
      </c>
      <c r="B18" s="3" t="s">
        <v>68</v>
      </c>
      <c r="C18" s="8">
        <v>10.199999999999999</v>
      </c>
      <c r="D18" s="8">
        <v>52.1</v>
      </c>
      <c r="E18" s="8">
        <v>52.1</v>
      </c>
      <c r="F18" s="29">
        <f t="shared" si="10"/>
        <v>100</v>
      </c>
      <c r="G18" s="33" t="s">
        <v>87</v>
      </c>
      <c r="H18" s="26" t="s">
        <v>97</v>
      </c>
      <c r="I18" s="8">
        <v>12.1</v>
      </c>
      <c r="J18" s="8">
        <f t="shared" ref="J18" si="24">E18-I18</f>
        <v>40</v>
      </c>
      <c r="K18" s="29">
        <f t="shared" ref="K18" si="25">E18/I18*100</f>
        <v>430.57851239669429</v>
      </c>
      <c r="L18" s="8">
        <v>53</v>
      </c>
      <c r="M18" s="8">
        <f t="shared" si="14"/>
        <v>0.89999999999999858</v>
      </c>
    </row>
    <row r="19" spans="1:13" ht="46.5" customHeight="1" x14ac:dyDescent="0.25">
      <c r="A19" s="6" t="s">
        <v>59</v>
      </c>
      <c r="B19" s="3" t="s">
        <v>18</v>
      </c>
      <c r="C19" s="8">
        <v>3687</v>
      </c>
      <c r="D19" s="8">
        <v>3911</v>
      </c>
      <c r="E19" s="8">
        <v>5885.6</v>
      </c>
      <c r="F19" s="29">
        <f t="shared" si="10"/>
        <v>150.48836614676554</v>
      </c>
      <c r="G19" s="29">
        <f t="shared" si="11"/>
        <v>159.63113642527802</v>
      </c>
      <c r="H19" s="26" t="s">
        <v>117</v>
      </c>
      <c r="I19" s="8">
        <v>4533.5</v>
      </c>
      <c r="J19" s="8">
        <f t="shared" si="4"/>
        <v>1352.1000000000004</v>
      </c>
      <c r="K19" s="29">
        <f t="shared" si="5"/>
        <v>129.82463880004414</v>
      </c>
      <c r="L19" s="8">
        <v>4011</v>
      </c>
      <c r="M19" s="8">
        <f t="shared" si="14"/>
        <v>-1874.6000000000004</v>
      </c>
    </row>
    <row r="20" spans="1:13" ht="54" x14ac:dyDescent="0.25">
      <c r="A20" s="6" t="s">
        <v>29</v>
      </c>
      <c r="B20" s="3" t="s">
        <v>21</v>
      </c>
      <c r="C20" s="8">
        <v>485</v>
      </c>
      <c r="D20" s="8">
        <v>603.6</v>
      </c>
      <c r="E20" s="8">
        <v>634.6</v>
      </c>
      <c r="F20" s="29">
        <f t="shared" si="10"/>
        <v>105.13585155732272</v>
      </c>
      <c r="G20" s="29">
        <f t="shared" si="11"/>
        <v>130.84536082474227</v>
      </c>
      <c r="H20" s="26" t="s">
        <v>118</v>
      </c>
      <c r="I20" s="8">
        <v>487.5</v>
      </c>
      <c r="J20" s="8">
        <f t="shared" si="4"/>
        <v>147.10000000000002</v>
      </c>
      <c r="K20" s="29">
        <f t="shared" si="5"/>
        <v>130.174358974359</v>
      </c>
      <c r="L20" s="8">
        <v>485</v>
      </c>
      <c r="M20" s="8">
        <f t="shared" si="14"/>
        <v>-149.60000000000002</v>
      </c>
    </row>
    <row r="21" spans="1:13" ht="108" x14ac:dyDescent="0.25">
      <c r="A21" s="6" t="s">
        <v>76</v>
      </c>
      <c r="B21" s="3" t="s">
        <v>75</v>
      </c>
      <c r="C21" s="8">
        <v>0</v>
      </c>
      <c r="D21" s="8">
        <v>0</v>
      </c>
      <c r="E21" s="8">
        <v>0.1</v>
      </c>
      <c r="F21" s="29"/>
      <c r="G21" s="29"/>
      <c r="H21" s="26"/>
      <c r="I21" s="8">
        <v>0.1</v>
      </c>
      <c r="J21" s="8">
        <f t="shared" ref="J21:J22" si="26">E21-I21</f>
        <v>0</v>
      </c>
      <c r="K21" s="29">
        <f t="shared" ref="K21" si="27">E21/I21*100</f>
        <v>100</v>
      </c>
      <c r="L21" s="8">
        <v>0</v>
      </c>
      <c r="M21" s="8">
        <f t="shared" ref="M21" si="28">L21-E21</f>
        <v>-0.1</v>
      </c>
    </row>
    <row r="22" spans="1:13" ht="40.5" x14ac:dyDescent="0.25">
      <c r="A22" s="6" t="s">
        <v>90</v>
      </c>
      <c r="B22" s="3" t="s">
        <v>91</v>
      </c>
      <c r="C22" s="8">
        <v>0</v>
      </c>
      <c r="D22" s="8">
        <v>0</v>
      </c>
      <c r="E22" s="8">
        <v>58.8</v>
      </c>
      <c r="F22" s="29"/>
      <c r="G22" s="29"/>
      <c r="H22" s="26" t="s">
        <v>98</v>
      </c>
      <c r="I22" s="8">
        <v>0</v>
      </c>
      <c r="J22" s="8">
        <f t="shared" si="26"/>
        <v>58.8</v>
      </c>
      <c r="K22" s="29"/>
      <c r="L22" s="8">
        <v>0</v>
      </c>
      <c r="M22" s="8">
        <f t="shared" si="14"/>
        <v>-58.8</v>
      </c>
    </row>
    <row r="23" spans="1:13" ht="40.5" x14ac:dyDescent="0.25">
      <c r="A23" s="6" t="s">
        <v>56</v>
      </c>
      <c r="B23" s="3" t="s">
        <v>57</v>
      </c>
      <c r="C23" s="8">
        <v>1369</v>
      </c>
      <c r="D23" s="8">
        <v>970.3</v>
      </c>
      <c r="E23" s="8">
        <v>934.2</v>
      </c>
      <c r="F23" s="29">
        <f t="shared" si="10"/>
        <v>96.279501185200473</v>
      </c>
      <c r="G23" s="29">
        <f t="shared" si="11"/>
        <v>68.239590942293646</v>
      </c>
      <c r="H23" s="34" t="s">
        <v>102</v>
      </c>
      <c r="I23" s="8">
        <v>1257.0999999999999</v>
      </c>
      <c r="J23" s="8">
        <f t="shared" si="4"/>
        <v>-322.89999999999986</v>
      </c>
      <c r="K23" s="29">
        <f t="shared" si="5"/>
        <v>74.313897064672673</v>
      </c>
      <c r="L23" s="8">
        <v>917.4</v>
      </c>
      <c r="M23" s="8">
        <f t="shared" si="14"/>
        <v>-16.800000000000068</v>
      </c>
    </row>
    <row r="24" spans="1:13" ht="22.5" x14ac:dyDescent="0.25">
      <c r="A24" s="6" t="s">
        <v>69</v>
      </c>
      <c r="B24" s="3" t="s">
        <v>70</v>
      </c>
      <c r="C24" s="8">
        <v>20</v>
      </c>
      <c r="D24" s="8">
        <v>15</v>
      </c>
      <c r="E24" s="8">
        <v>15</v>
      </c>
      <c r="F24" s="29">
        <f t="shared" si="10"/>
        <v>100</v>
      </c>
      <c r="G24" s="29">
        <f t="shared" si="11"/>
        <v>75</v>
      </c>
      <c r="H24" s="26" t="s">
        <v>99</v>
      </c>
      <c r="I24" s="8">
        <v>133.1</v>
      </c>
      <c r="J24" s="8">
        <f t="shared" ref="J24" si="29">E24-I24</f>
        <v>-118.1</v>
      </c>
      <c r="K24" s="29">
        <f t="shared" ref="K24" si="30">E24/I24*100</f>
        <v>11.269722013523667</v>
      </c>
      <c r="L24" s="8">
        <v>0</v>
      </c>
      <c r="M24" s="8">
        <f t="shared" si="14"/>
        <v>-15</v>
      </c>
    </row>
    <row r="25" spans="1:13" ht="27" x14ac:dyDescent="0.25">
      <c r="A25" s="6" t="s">
        <v>30</v>
      </c>
      <c r="B25" s="3" t="s">
        <v>19</v>
      </c>
      <c r="C25" s="8">
        <v>2126.8000000000002</v>
      </c>
      <c r="D25" s="8">
        <v>2394.5</v>
      </c>
      <c r="E25" s="8">
        <v>2522.8000000000002</v>
      </c>
      <c r="F25" s="29">
        <f t="shared" si="10"/>
        <v>105.35811234078096</v>
      </c>
      <c r="G25" s="29">
        <f t="shared" si="11"/>
        <v>118.61952228700395</v>
      </c>
      <c r="H25" s="26" t="s">
        <v>113</v>
      </c>
      <c r="I25" s="8">
        <v>2184.5</v>
      </c>
      <c r="J25" s="8">
        <f t="shared" si="4"/>
        <v>338.30000000000018</v>
      </c>
      <c r="K25" s="29">
        <f t="shared" si="5"/>
        <v>115.48638132295721</v>
      </c>
      <c r="L25" s="8">
        <v>2405</v>
      </c>
      <c r="M25" s="8">
        <f t="shared" si="14"/>
        <v>-117.80000000000018</v>
      </c>
    </row>
    <row r="26" spans="1:13" ht="27" x14ac:dyDescent="0.25">
      <c r="A26" s="6" t="s">
        <v>31</v>
      </c>
      <c r="B26" s="13" t="s">
        <v>6</v>
      </c>
      <c r="C26" s="16">
        <f>C27</f>
        <v>2244</v>
      </c>
      <c r="D26" s="16">
        <f t="shared" ref="D26:E26" si="31">D27</f>
        <v>1717</v>
      </c>
      <c r="E26" s="16">
        <f t="shared" si="31"/>
        <v>1558.1</v>
      </c>
      <c r="F26" s="17">
        <f t="shared" si="10"/>
        <v>90.74548631333721</v>
      </c>
      <c r="G26" s="17">
        <f t="shared" si="11"/>
        <v>69.434046345811055</v>
      </c>
      <c r="H26" s="26" t="s">
        <v>101</v>
      </c>
      <c r="I26" s="16">
        <f t="shared" ref="I26" si="32">I27</f>
        <v>2185.9</v>
      </c>
      <c r="J26" s="8">
        <f t="shared" si="4"/>
        <v>-627.80000000000018</v>
      </c>
      <c r="K26" s="29">
        <f t="shared" si="5"/>
        <v>71.279564481449285</v>
      </c>
      <c r="L26" s="16">
        <f>L27</f>
        <v>1916</v>
      </c>
      <c r="M26" s="8">
        <f t="shared" si="14"/>
        <v>357.90000000000009</v>
      </c>
    </row>
    <row r="27" spans="1:13" ht="22.5" x14ac:dyDescent="0.25">
      <c r="A27" s="6" t="s">
        <v>32</v>
      </c>
      <c r="B27" s="15" t="s">
        <v>7</v>
      </c>
      <c r="C27" s="8">
        <v>2244</v>
      </c>
      <c r="D27" s="8">
        <v>1717</v>
      </c>
      <c r="E27" s="8">
        <v>1558.1</v>
      </c>
      <c r="F27" s="29">
        <f t="shared" si="10"/>
        <v>90.74548631333721</v>
      </c>
      <c r="G27" s="29">
        <f t="shared" si="11"/>
        <v>69.434046345811055</v>
      </c>
      <c r="H27" s="26" t="s">
        <v>100</v>
      </c>
      <c r="I27" s="8">
        <v>2185.9</v>
      </c>
      <c r="J27" s="8">
        <f t="shared" si="4"/>
        <v>-627.80000000000018</v>
      </c>
      <c r="K27" s="29">
        <f t="shared" si="5"/>
        <v>71.279564481449285</v>
      </c>
      <c r="L27" s="8">
        <v>1916</v>
      </c>
      <c r="M27" s="8">
        <f t="shared" si="14"/>
        <v>357.90000000000009</v>
      </c>
    </row>
    <row r="28" spans="1:13" ht="33.75" x14ac:dyDescent="0.25">
      <c r="A28" s="6" t="s">
        <v>41</v>
      </c>
      <c r="B28" s="15" t="s">
        <v>66</v>
      </c>
      <c r="C28" s="8">
        <v>1122</v>
      </c>
      <c r="D28" s="8">
        <v>0</v>
      </c>
      <c r="E28" s="8">
        <v>20.9</v>
      </c>
      <c r="F28" s="29"/>
      <c r="G28" s="29">
        <f t="shared" si="11"/>
        <v>1.8627450980392157</v>
      </c>
      <c r="H28" s="34" t="s">
        <v>112</v>
      </c>
      <c r="I28" s="8">
        <v>1869.7</v>
      </c>
      <c r="J28" s="8">
        <f t="shared" si="4"/>
        <v>-1848.8</v>
      </c>
      <c r="K28" s="29">
        <f t="shared" si="5"/>
        <v>1.1178263892603091</v>
      </c>
      <c r="L28" s="8">
        <v>0</v>
      </c>
      <c r="M28" s="8">
        <f t="shared" si="14"/>
        <v>-20.9</v>
      </c>
    </row>
    <row r="29" spans="1:13" ht="27" x14ac:dyDescent="0.25">
      <c r="A29" s="6" t="s">
        <v>33</v>
      </c>
      <c r="B29" s="12" t="s">
        <v>8</v>
      </c>
      <c r="C29" s="16">
        <f>SUM(C30:C31)</f>
        <v>2610</v>
      </c>
      <c r="D29" s="16">
        <f t="shared" ref="D29" si="33">SUM(D30:D31)</f>
        <v>2859.3</v>
      </c>
      <c r="E29" s="16">
        <f>SUM(E30:E32)</f>
        <v>3018.6</v>
      </c>
      <c r="F29" s="17">
        <f t="shared" si="10"/>
        <v>105.57129367327667</v>
      </c>
      <c r="G29" s="17">
        <f t="shared" si="11"/>
        <v>115.65517241379311</v>
      </c>
      <c r="H29" s="28"/>
      <c r="I29" s="16">
        <f t="shared" ref="I29" si="34">SUM(I30:I31)</f>
        <v>4728.6000000000004</v>
      </c>
      <c r="J29" s="8">
        <f t="shared" si="4"/>
        <v>-1710.0000000000005</v>
      </c>
      <c r="K29" s="29">
        <f t="shared" si="5"/>
        <v>63.837076513132843</v>
      </c>
      <c r="L29" s="16">
        <f>SUM(L30:L31)</f>
        <v>2507</v>
      </c>
      <c r="M29" s="8">
        <f t="shared" si="14"/>
        <v>-511.59999999999991</v>
      </c>
    </row>
    <row r="30" spans="1:13" ht="40.5" x14ac:dyDescent="0.25">
      <c r="A30" s="6" t="s">
        <v>47</v>
      </c>
      <c r="B30" s="3" t="s">
        <v>12</v>
      </c>
      <c r="C30" s="8">
        <v>1610</v>
      </c>
      <c r="D30" s="8">
        <v>1859.3</v>
      </c>
      <c r="E30" s="8">
        <v>1854.4</v>
      </c>
      <c r="F30" s="29">
        <f t="shared" si="10"/>
        <v>99.736459958048741</v>
      </c>
      <c r="G30" s="29">
        <f t="shared" si="11"/>
        <v>115.18012422360249</v>
      </c>
      <c r="H30" s="26" t="s">
        <v>111</v>
      </c>
      <c r="I30" s="8">
        <v>2818</v>
      </c>
      <c r="J30" s="8">
        <f t="shared" si="4"/>
        <v>-963.59999999999991</v>
      </c>
      <c r="K30" s="29">
        <f t="shared" si="5"/>
        <v>65.805535841022007</v>
      </c>
      <c r="L30" s="8">
        <v>1859</v>
      </c>
      <c r="M30" s="8">
        <f t="shared" si="14"/>
        <v>4.5999999999999091</v>
      </c>
    </row>
    <row r="31" spans="1:13" ht="42.75" customHeight="1" x14ac:dyDescent="0.25">
      <c r="A31" s="6" t="s">
        <v>60</v>
      </c>
      <c r="B31" s="3" t="s">
        <v>15</v>
      </c>
      <c r="C31" s="8">
        <v>1000</v>
      </c>
      <c r="D31" s="8">
        <v>1000</v>
      </c>
      <c r="E31" s="8">
        <v>1093.5</v>
      </c>
      <c r="F31" s="29">
        <f t="shared" si="10"/>
        <v>109.35</v>
      </c>
      <c r="G31" s="29">
        <f t="shared" si="11"/>
        <v>109.35</v>
      </c>
      <c r="H31" s="26" t="s">
        <v>110</v>
      </c>
      <c r="I31" s="8">
        <v>1910.6</v>
      </c>
      <c r="J31" s="8">
        <f t="shared" si="4"/>
        <v>-817.09999999999991</v>
      </c>
      <c r="K31" s="29">
        <f t="shared" si="5"/>
        <v>57.233329844028056</v>
      </c>
      <c r="L31" s="8">
        <v>648</v>
      </c>
      <c r="M31" s="8">
        <f t="shared" si="14"/>
        <v>-445.5</v>
      </c>
    </row>
    <row r="32" spans="1:13" ht="68.25" customHeight="1" x14ac:dyDescent="0.25">
      <c r="A32" s="6" t="s">
        <v>115</v>
      </c>
      <c r="B32" s="3" t="s">
        <v>114</v>
      </c>
      <c r="C32" s="8">
        <v>0</v>
      </c>
      <c r="D32" s="8">
        <v>0</v>
      </c>
      <c r="E32" s="8">
        <v>70.7</v>
      </c>
      <c r="F32" s="29"/>
      <c r="G32" s="29"/>
      <c r="H32" s="26" t="s">
        <v>108</v>
      </c>
      <c r="I32" s="36">
        <v>0</v>
      </c>
      <c r="J32" s="36">
        <f t="shared" si="4"/>
        <v>70.7</v>
      </c>
      <c r="K32" s="36"/>
      <c r="L32" s="8"/>
      <c r="M32" s="8"/>
    </row>
    <row r="33" spans="1:13" ht="16.5" x14ac:dyDescent="0.25">
      <c r="A33" s="6" t="s">
        <v>34</v>
      </c>
      <c r="B33" s="13" t="s">
        <v>9</v>
      </c>
      <c r="C33" s="8">
        <v>4074</v>
      </c>
      <c r="D33" s="8">
        <v>4774</v>
      </c>
      <c r="E33" s="8">
        <v>7097.3</v>
      </c>
      <c r="F33" s="29">
        <f t="shared" si="10"/>
        <v>148.66568914956014</v>
      </c>
      <c r="G33" s="29">
        <f t="shared" si="11"/>
        <v>174.20962199312714</v>
      </c>
      <c r="H33" s="26" t="s">
        <v>93</v>
      </c>
      <c r="I33" s="8">
        <v>5037.5</v>
      </c>
      <c r="J33" s="8">
        <f t="shared" si="4"/>
        <v>2059.8000000000002</v>
      </c>
      <c r="K33" s="29">
        <f t="shared" si="5"/>
        <v>140.88933002481389</v>
      </c>
      <c r="L33" s="8">
        <v>1534</v>
      </c>
      <c r="M33" s="8">
        <f t="shared" si="14"/>
        <v>-5563.3</v>
      </c>
    </row>
    <row r="34" spans="1:13" ht="16.5" x14ac:dyDescent="0.25">
      <c r="A34" s="6" t="s">
        <v>35</v>
      </c>
      <c r="B34" s="13" t="s">
        <v>10</v>
      </c>
      <c r="C34" s="8">
        <v>0</v>
      </c>
      <c r="D34" s="8">
        <v>0</v>
      </c>
      <c r="E34" s="8">
        <v>0.4</v>
      </c>
      <c r="F34" s="29"/>
      <c r="G34" s="29"/>
      <c r="H34" s="26"/>
      <c r="I34" s="8">
        <v>0.1</v>
      </c>
      <c r="J34" s="8">
        <f t="shared" si="4"/>
        <v>0.30000000000000004</v>
      </c>
      <c r="K34" s="29"/>
      <c r="L34" s="8">
        <v>0</v>
      </c>
      <c r="M34" s="8">
        <f t="shared" si="14"/>
        <v>-0.4</v>
      </c>
    </row>
    <row r="35" spans="1:13" ht="16.5" x14ac:dyDescent="0.25">
      <c r="A35" s="5" t="s">
        <v>36</v>
      </c>
      <c r="B35" s="13" t="s">
        <v>11</v>
      </c>
      <c r="C35" s="31">
        <f>SUM(C36:C43)</f>
        <v>465515.1</v>
      </c>
      <c r="D35" s="31">
        <f t="shared" ref="D35:E35" si="35">SUM(D36:D43)</f>
        <v>613455.20000000007</v>
      </c>
      <c r="E35" s="31">
        <f t="shared" si="35"/>
        <v>542697</v>
      </c>
      <c r="F35" s="17">
        <f t="shared" si="10"/>
        <v>88.465628785932523</v>
      </c>
      <c r="G35" s="17">
        <f t="shared" si="11"/>
        <v>116.57989182305795</v>
      </c>
      <c r="H35" s="26"/>
      <c r="I35" s="31">
        <f t="shared" ref="I35" si="36">SUM(I36:I43)</f>
        <v>409081.7</v>
      </c>
      <c r="J35" s="16">
        <f t="shared" si="4"/>
        <v>133615.29999999999</v>
      </c>
      <c r="K35" s="17">
        <f t="shared" si="5"/>
        <v>132.66225304138513</v>
      </c>
      <c r="L35" s="16">
        <f>SUM(L36:L43)</f>
        <v>635497.6</v>
      </c>
      <c r="M35" s="16">
        <f t="shared" si="14"/>
        <v>92800.599999999977</v>
      </c>
    </row>
    <row r="36" spans="1:13" ht="22.5" x14ac:dyDescent="0.25">
      <c r="A36" s="6" t="s">
        <v>52</v>
      </c>
      <c r="B36" s="11" t="s">
        <v>53</v>
      </c>
      <c r="C36" s="32">
        <v>38964.400000000001</v>
      </c>
      <c r="D36" s="32">
        <v>50483.7</v>
      </c>
      <c r="E36" s="32">
        <v>50483.7</v>
      </c>
      <c r="F36" s="29">
        <f t="shared" si="10"/>
        <v>100</v>
      </c>
      <c r="G36" s="29">
        <f t="shared" si="11"/>
        <v>129.56365297553663</v>
      </c>
      <c r="H36" s="26" t="s">
        <v>109</v>
      </c>
      <c r="I36" s="32">
        <v>88482.4</v>
      </c>
      <c r="J36" s="8">
        <f t="shared" si="4"/>
        <v>-37998.699999999997</v>
      </c>
      <c r="K36" s="29">
        <f t="shared" si="5"/>
        <v>57.055075359619543</v>
      </c>
      <c r="L36" s="8">
        <v>68590.7</v>
      </c>
      <c r="M36" s="8">
        <f t="shared" si="14"/>
        <v>18107</v>
      </c>
    </row>
    <row r="37" spans="1:13" ht="32.25" customHeight="1" x14ac:dyDescent="0.25">
      <c r="A37" s="6" t="s">
        <v>37</v>
      </c>
      <c r="B37" s="3" t="s">
        <v>46</v>
      </c>
      <c r="C37" s="32">
        <v>104255.7</v>
      </c>
      <c r="D37" s="32">
        <v>212670.3</v>
      </c>
      <c r="E37" s="8">
        <v>141914.6</v>
      </c>
      <c r="F37" s="29">
        <f t="shared" si="10"/>
        <v>66.729863079141765</v>
      </c>
      <c r="G37" s="29">
        <f t="shared" si="11"/>
        <v>136.12167008614398</v>
      </c>
      <c r="H37" s="26" t="s">
        <v>92</v>
      </c>
      <c r="I37" s="8">
        <v>21115.599999999999</v>
      </c>
      <c r="J37" s="8">
        <f t="shared" si="4"/>
        <v>120799</v>
      </c>
      <c r="K37" s="29">
        <f t="shared" si="5"/>
        <v>672.08414631836183</v>
      </c>
      <c r="L37" s="8">
        <v>189830.2</v>
      </c>
      <c r="M37" s="8">
        <f t="shared" si="14"/>
        <v>47915.600000000006</v>
      </c>
    </row>
    <row r="38" spans="1:13" ht="22.5" x14ac:dyDescent="0.25">
      <c r="A38" s="6" t="s">
        <v>38</v>
      </c>
      <c r="B38" s="4" t="s">
        <v>88</v>
      </c>
      <c r="C38" s="32">
        <v>312364.5</v>
      </c>
      <c r="D38" s="32">
        <v>335222.8</v>
      </c>
      <c r="E38" s="8">
        <v>335220.3</v>
      </c>
      <c r="F38" s="29">
        <f t="shared" si="10"/>
        <v>99.999254227337758</v>
      </c>
      <c r="G38" s="29">
        <f t="shared" si="11"/>
        <v>107.31702866362855</v>
      </c>
      <c r="H38" s="26" t="s">
        <v>105</v>
      </c>
      <c r="I38" s="8">
        <v>288028.3</v>
      </c>
      <c r="J38" s="8">
        <f t="shared" si="4"/>
        <v>47192</v>
      </c>
      <c r="K38" s="29">
        <f t="shared" si="5"/>
        <v>116.38450110631491</v>
      </c>
      <c r="L38" s="8">
        <v>364017.8</v>
      </c>
      <c r="M38" s="8">
        <f t="shared" si="14"/>
        <v>28797.5</v>
      </c>
    </row>
    <row r="39" spans="1:13" ht="27" x14ac:dyDescent="0.25">
      <c r="A39" s="6" t="s">
        <v>49</v>
      </c>
      <c r="B39" s="4" t="s">
        <v>61</v>
      </c>
      <c r="C39" s="32">
        <v>9930.5</v>
      </c>
      <c r="D39" s="32">
        <v>13192.7</v>
      </c>
      <c r="E39" s="8">
        <v>13192.7</v>
      </c>
      <c r="F39" s="29">
        <f t="shared" si="10"/>
        <v>100</v>
      </c>
      <c r="G39" s="29">
        <f t="shared" si="11"/>
        <v>132.85030965208199</v>
      </c>
      <c r="H39" s="26" t="s">
        <v>103</v>
      </c>
      <c r="I39" s="8">
        <v>15670.9</v>
      </c>
      <c r="J39" s="8">
        <f t="shared" si="4"/>
        <v>-2478.1999999999989</v>
      </c>
      <c r="K39" s="29">
        <f t="shared" si="5"/>
        <v>84.185975279020354</v>
      </c>
      <c r="L39" s="8">
        <v>13058.9</v>
      </c>
      <c r="M39" s="8">
        <f t="shared" si="14"/>
        <v>-133.80000000000109</v>
      </c>
    </row>
    <row r="40" spans="1:13" ht="22.5" x14ac:dyDescent="0.25">
      <c r="A40" s="6" t="s">
        <v>73</v>
      </c>
      <c r="B40" s="4" t="s">
        <v>74</v>
      </c>
      <c r="C40" s="32">
        <v>0</v>
      </c>
      <c r="D40" s="32">
        <v>1770.3</v>
      </c>
      <c r="E40" s="8">
        <v>1770.3</v>
      </c>
      <c r="F40" s="29">
        <f t="shared" ref="F40:F41" si="37">E40/D40*100</f>
        <v>100</v>
      </c>
      <c r="G40" s="29"/>
      <c r="H40" s="26" t="s">
        <v>104</v>
      </c>
      <c r="I40" s="8">
        <v>999.8</v>
      </c>
      <c r="J40" s="8">
        <f t="shared" ref="J40" si="38">E40-I40</f>
        <v>770.5</v>
      </c>
      <c r="K40" s="29">
        <f t="shared" si="5"/>
        <v>177.06541308261652</v>
      </c>
      <c r="L40" s="8">
        <v>0</v>
      </c>
      <c r="M40" s="8">
        <f t="shared" ref="M40" si="39">L40-E40</f>
        <v>-1770.3</v>
      </c>
    </row>
    <row r="41" spans="1:13" ht="16.5" x14ac:dyDescent="0.25">
      <c r="A41" s="6" t="s">
        <v>50</v>
      </c>
      <c r="B41" s="3" t="s">
        <v>51</v>
      </c>
      <c r="C41" s="32">
        <v>0</v>
      </c>
      <c r="D41" s="32">
        <v>115.4</v>
      </c>
      <c r="E41" s="8">
        <v>115.4</v>
      </c>
      <c r="F41" s="29">
        <f t="shared" si="37"/>
        <v>100</v>
      </c>
      <c r="G41" s="29"/>
      <c r="H41" s="26"/>
      <c r="I41" s="8">
        <v>-5200</v>
      </c>
      <c r="J41" s="8">
        <f t="shared" si="4"/>
        <v>5315.4</v>
      </c>
      <c r="K41" s="29">
        <f t="shared" si="5"/>
        <v>-2.2192307692307693</v>
      </c>
      <c r="L41" s="8">
        <v>0</v>
      </c>
      <c r="M41" s="8">
        <f t="shared" si="14"/>
        <v>-115.4</v>
      </c>
    </row>
    <row r="42" spans="1:13" ht="27.75" customHeight="1" x14ac:dyDescent="0.25">
      <c r="A42" s="7" t="s">
        <v>89</v>
      </c>
      <c r="B42" s="3" t="s">
        <v>116</v>
      </c>
      <c r="C42" s="32"/>
      <c r="D42" s="32"/>
      <c r="E42" s="8">
        <v>48.2</v>
      </c>
      <c r="F42" s="29"/>
      <c r="G42" s="29"/>
      <c r="H42" s="26"/>
      <c r="I42" s="8">
        <v>0</v>
      </c>
      <c r="J42" s="8">
        <f t="shared" si="4"/>
        <v>48.2</v>
      </c>
      <c r="K42" s="29"/>
      <c r="L42" s="8"/>
      <c r="M42" s="8"/>
    </row>
    <row r="43" spans="1:13" ht="41.25" customHeight="1" x14ac:dyDescent="0.25">
      <c r="A43" s="7" t="s">
        <v>42</v>
      </c>
      <c r="B43" s="3" t="s">
        <v>43</v>
      </c>
      <c r="C43" s="32"/>
      <c r="D43" s="32"/>
      <c r="E43" s="8">
        <v>-48.2</v>
      </c>
      <c r="F43" s="29"/>
      <c r="G43" s="29"/>
      <c r="H43" s="26"/>
      <c r="I43" s="8">
        <v>-15.3</v>
      </c>
      <c r="J43" s="8">
        <f t="shared" si="4"/>
        <v>-32.900000000000006</v>
      </c>
      <c r="K43" s="29">
        <f t="shared" si="5"/>
        <v>315.03267973856208</v>
      </c>
      <c r="L43" s="8">
        <v>0</v>
      </c>
      <c r="M43" s="8">
        <f t="shared" si="14"/>
        <v>48.2</v>
      </c>
    </row>
    <row r="44" spans="1:13" ht="16.5" x14ac:dyDescent="0.25">
      <c r="A44" s="2"/>
      <c r="B44" s="14" t="s">
        <v>54</v>
      </c>
      <c r="C44" s="31">
        <f>SUM(C4,C35)</f>
        <v>808572.2</v>
      </c>
      <c r="D44" s="31">
        <f>SUM(D4,D35)</f>
        <v>970612.40000000014</v>
      </c>
      <c r="E44" s="31">
        <f>SUM(E4,E35)</f>
        <v>940608.10000000009</v>
      </c>
      <c r="F44" s="17">
        <f t="shared" si="10"/>
        <v>96.908724842171807</v>
      </c>
      <c r="G44" s="17">
        <f t="shared" si="11"/>
        <v>116.32951268915753</v>
      </c>
      <c r="H44" s="26" t="s">
        <v>77</v>
      </c>
      <c r="I44" s="31">
        <f>SUM(I4,I35)</f>
        <v>737439.5</v>
      </c>
      <c r="J44" s="16">
        <f t="shared" si="4"/>
        <v>203168.60000000009</v>
      </c>
      <c r="K44" s="17">
        <f t="shared" si="5"/>
        <v>127.5505448243551</v>
      </c>
      <c r="L44" s="16">
        <f>SUM(L4,L35)</f>
        <v>1008106.2</v>
      </c>
      <c r="M44" s="16">
        <f t="shared" si="14"/>
        <v>67498.09999999986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2019 год</vt:lpstr>
      <vt:lpstr>'за 2019 год'!бЮДЖЕТ_2005_НОВ</vt:lpstr>
      <vt:lpstr>'за 2019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2017-04-21T14:26:46Z</cp:lastPrinted>
  <dcterms:created xsi:type="dcterms:W3CDTF">2004-12-09T07:13:42Z</dcterms:created>
  <dcterms:modified xsi:type="dcterms:W3CDTF">2020-04-20T11:16:49Z</dcterms:modified>
</cp:coreProperties>
</file>