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1\Desktop\"/>
    </mc:Choice>
  </mc:AlternateContent>
  <bookViews>
    <workbookView xWindow="90" yWindow="135" windowWidth="10755" windowHeight="9690"/>
  </bookViews>
  <sheets>
    <sheet name="Отчет" sheetId="2" r:id="rId1"/>
  </sheets>
  <definedNames>
    <definedName name="бЮДЖЕТ_2005_НОВ.КЛ." localSheetId="0">Отчет!$B$1:$B$42</definedName>
  </definedNames>
  <calcPr calcId="152511"/>
</workbook>
</file>

<file path=xl/calcChain.xml><?xml version="1.0" encoding="utf-8"?>
<calcChain xmlns="http://schemas.openxmlformats.org/spreadsheetml/2006/main">
  <c r="E34" i="2" l="1"/>
  <c r="F18" i="2"/>
  <c r="D18" i="2"/>
  <c r="H22" i="2"/>
  <c r="C34" i="2"/>
  <c r="F34" i="2"/>
  <c r="F29" i="2"/>
  <c r="F26" i="2"/>
  <c r="D34" i="2" l="1"/>
  <c r="D29" i="2"/>
  <c r="D26" i="2"/>
  <c r="D17" i="2"/>
  <c r="D10" i="2"/>
  <c r="D7" i="2"/>
  <c r="D6" i="2" s="1"/>
  <c r="C29" i="2"/>
  <c r="C26" i="2"/>
  <c r="C18" i="2"/>
  <c r="C17" i="2"/>
  <c r="C10" i="2"/>
  <c r="C7" i="2"/>
  <c r="C6" i="2" s="1"/>
  <c r="C5" i="2" s="1"/>
  <c r="D5" i="2" l="1"/>
  <c r="D43" i="2" s="1"/>
  <c r="C43" i="2"/>
  <c r="E29" i="2" l="1"/>
  <c r="E26" i="2"/>
  <c r="E18" i="2"/>
  <c r="E17" i="2"/>
  <c r="E10" i="2"/>
  <c r="E7" i="2"/>
  <c r="E6" i="2" s="1"/>
  <c r="E5" i="2" s="1"/>
  <c r="E43" i="2" l="1"/>
  <c r="J16" i="2"/>
  <c r="I16" i="2"/>
  <c r="I42" i="2" l="1"/>
  <c r="I41" i="2"/>
  <c r="I40" i="2"/>
  <c r="I39" i="2"/>
  <c r="F7" i="2" l="1"/>
  <c r="F10" i="2"/>
  <c r="F6" i="2" s="1"/>
  <c r="G38" i="2" l="1"/>
  <c r="J34" i="2" l="1"/>
  <c r="F44" i="2" l="1"/>
  <c r="J38" i="2"/>
  <c r="I38" i="2"/>
  <c r="H38" i="2"/>
  <c r="J37" i="2"/>
  <c r="I37" i="2"/>
  <c r="H37" i="2"/>
  <c r="G37" i="2"/>
  <c r="J36" i="2"/>
  <c r="I36" i="2"/>
  <c r="H36" i="2"/>
  <c r="G36" i="2"/>
  <c r="J35" i="2"/>
  <c r="I35" i="2"/>
  <c r="H35" i="2"/>
  <c r="G35" i="2"/>
  <c r="I33" i="2"/>
  <c r="J32" i="2"/>
  <c r="I32" i="2"/>
  <c r="H32" i="2"/>
  <c r="G32" i="2"/>
  <c r="J31" i="2"/>
  <c r="I31" i="2"/>
  <c r="H31" i="2"/>
  <c r="G31" i="2"/>
  <c r="J30" i="2"/>
  <c r="I30" i="2"/>
  <c r="H30" i="2"/>
  <c r="G30" i="2"/>
  <c r="I29" i="2"/>
  <c r="I28" i="2"/>
  <c r="J27" i="2"/>
  <c r="I27" i="2"/>
  <c r="H27" i="2"/>
  <c r="G27" i="2"/>
  <c r="J26" i="2"/>
  <c r="J25" i="2"/>
  <c r="I25" i="2"/>
  <c r="H25" i="2"/>
  <c r="G25" i="2"/>
  <c r="I24" i="2"/>
  <c r="J23" i="2"/>
  <c r="I23" i="2"/>
  <c r="H23" i="2"/>
  <c r="G23" i="2"/>
  <c r="J21" i="2"/>
  <c r="I21" i="2"/>
  <c r="H21" i="2"/>
  <c r="G21" i="2"/>
  <c r="J20" i="2"/>
  <c r="I20" i="2"/>
  <c r="H20" i="2"/>
  <c r="G20" i="2"/>
  <c r="I19" i="2"/>
  <c r="H19" i="2"/>
  <c r="G19" i="2"/>
  <c r="F17" i="2"/>
  <c r="J15" i="2"/>
  <c r="I15" i="2"/>
  <c r="H15" i="2"/>
  <c r="G15" i="2"/>
  <c r="J14" i="2"/>
  <c r="I14" i="2"/>
  <c r="H14" i="2"/>
  <c r="G14" i="2"/>
  <c r="I13" i="2"/>
  <c r="G13" i="2"/>
  <c r="J12" i="2"/>
  <c r="I12" i="2"/>
  <c r="H12" i="2"/>
  <c r="G12" i="2"/>
  <c r="J11" i="2"/>
  <c r="I11" i="2"/>
  <c r="H11" i="2"/>
  <c r="G11" i="2"/>
  <c r="I10" i="2"/>
  <c r="G10" i="2"/>
  <c r="J10" i="2"/>
  <c r="J9" i="2"/>
  <c r="I9" i="2"/>
  <c r="H9" i="2"/>
  <c r="G9" i="2"/>
  <c r="J8" i="2"/>
  <c r="I8" i="2"/>
  <c r="H8" i="2"/>
  <c r="G8" i="2"/>
  <c r="I7" i="2"/>
  <c r="I34" i="2" l="1"/>
  <c r="G18" i="2"/>
  <c r="J18" i="2"/>
  <c r="F5" i="2"/>
  <c r="G26" i="2"/>
  <c r="I26" i="2"/>
  <c r="I18" i="2"/>
  <c r="I17" i="2"/>
  <c r="G34" i="2"/>
  <c r="H7" i="2"/>
  <c r="J7" i="2"/>
  <c r="H29" i="2"/>
  <c r="J29" i="2"/>
  <c r="G7" i="2"/>
  <c r="H10" i="2"/>
  <c r="H18" i="2"/>
  <c r="H26" i="2"/>
  <c r="G29" i="2"/>
  <c r="H34" i="2"/>
  <c r="H17" i="2" l="1"/>
  <c r="G17" i="2"/>
  <c r="J17" i="2"/>
  <c r="J6" i="2"/>
  <c r="H6" i="2"/>
  <c r="I6" i="2"/>
  <c r="G6" i="2"/>
  <c r="I5" i="2" l="1"/>
  <c r="G5" i="2"/>
  <c r="F43" i="2"/>
  <c r="J5" i="2"/>
  <c r="H5" i="2"/>
  <c r="I43" i="2" l="1"/>
  <c r="G43" i="2"/>
  <c r="J43" i="2"/>
  <c r="H43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<sst xmlns="http://schemas.openxmlformats.org/spreadsheetml/2006/main" count="87" uniqueCount="86">
  <si>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</si>
  <si>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</si>
  <si>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</si>
  <si>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</si>
  <si>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</si>
  <si>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</si>
  <si>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</si>
  <si>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</si>
  <si>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</si>
  <si>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</si>
  <si>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</si>
  <si>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</si>
  <si>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</si>
  <si>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</si>
  <si>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</si>
  <si>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</si>
  <si>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</si>
  <si>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</si>
  <si>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</si>
  <si>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</si>
  <si>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</si>
  <si>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</si>
  <si>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</si>
  <si>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</si>
  <si>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</si>
  <si>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</si>
  <si>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</si>
  <si>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</si>
  <si>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</si>
  <si>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</si>
  <si>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</si>
  <si>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</si>
  <si>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</si>
  <si>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</si>
  <si>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</si>
  <si>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</si>
  <si>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</si>
  <si>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</si>
  <si>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</si>
  <si>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</si>
  <si>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</si>
  <si>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</si>
  <si>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</si>
  <si>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</si>
  <si>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</si>
  <si>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</si>
  <si>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</si>
  <si>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</si>
  <si>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</si>
  <si>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</si>
  <si>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</si>
  <si>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</si>
  <si>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</si>
  <si>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</si>
  <si>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</si>
  <si>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</si>
  <si>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</si>
  <si>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</si>
  <si>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</si>
  <si>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</si>
  <si>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</si>
  <si>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</si>
  <si>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</si>
  <si>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</si>
  <si>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</si>
  <si>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</si>
  <si>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</si>
  <si>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</si>
  <si>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</si>
  <si>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</si>
  <si>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</si>
  <si>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2 02 40000 05</t>
  </si>
  <si>
    <t>2 04 00000 05</t>
  </si>
  <si>
    <t>Безвозмездные поступления от негосударственных организаций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</si>
  <si>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</si>
  <si>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</si>
  <si>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</si>
  <si>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Исполнено на 01.10.2019 г.</t>
  </si>
  <si>
    <t>1 11 01050 05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</si>
  <si>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9 месяцев 2020 года в сравнении с аналогичным периодом 2019 года, (тыс. руб.)</t>
  </si>
  <si>
    <t>Первонач-й бюджет         2020 год</t>
  </si>
  <si>
    <t>Утвержден-й бюджет         2020 год</t>
  </si>
  <si>
    <t>Исполнено на 01.10.2020 г.</t>
  </si>
  <si>
    <t>Рост (снижение)  поступлений на 01.10.2020 г. к 01.10.2019 г.,%</t>
  </si>
  <si>
    <t>Рост (снижение)  поступлений на 01.10.2020 г. к 01.10.2019 г., тыс. руб.</t>
  </si>
  <si>
    <t>НАЛОГОВЫЕ И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</si>
</sst>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B1" workbookViewId="0">
      <selection activeCell="E35" sqref="E35"/>
    </sheetView>
  </sheetViews>
  <sheetFormatPr defaultColWidth="9.140625" defaultRowHeight="11.25" x14ac:dyDescent="0.2"/>
  <cols>
    <col min="1" max="1" width="15" style="1" customWidth="1"/>
    <col min="2" max="2" width="98.85546875" style="1" customWidth="1"/>
    <col min="3" max="3" width="13.710937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40.5" customHeight="1" x14ac:dyDescent="0.2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25" customHeight="1" x14ac:dyDescent="0.2">
      <c r="A2" s="30" t="s">
        <v>40</v>
      </c>
      <c r="B2" s="32" t="s">
        <v>13</v>
      </c>
      <c r="C2" s="34" t="s">
        <v>80</v>
      </c>
      <c r="D2" s="35" t="s">
        <v>81</v>
      </c>
      <c r="E2" s="35" t="s">
        <v>77</v>
      </c>
      <c r="F2" s="35" t="s">
        <v>82</v>
      </c>
      <c r="G2" s="35" t="s">
        <v>70</v>
      </c>
      <c r="H2" s="35" t="s">
        <v>69</v>
      </c>
      <c r="I2" s="28" t="s">
        <v>84</v>
      </c>
      <c r="J2" s="28" t="s">
        <v>83</v>
      </c>
    </row>
    <row r="3" spans="1:10" ht="45" customHeight="1" x14ac:dyDescent="0.2">
      <c r="A3" s="31"/>
      <c r="B3" s="33"/>
      <c r="C3" s="34"/>
      <c r="D3" s="36"/>
      <c r="E3" s="36"/>
      <c r="F3" s="36"/>
      <c r="G3" s="36"/>
      <c r="H3" s="36"/>
      <c r="I3" s="29"/>
      <c r="J3" s="29"/>
    </row>
    <row r="4" spans="1:10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ht="16.5" x14ac:dyDescent="0.25">
      <c r="A5" s="10" t="s">
        <v>24</v>
      </c>
      <c r="B5" s="2" t="s">
        <v>85</v>
      </c>
      <c r="C5" s="4">
        <f>SUM(C6,C17)</f>
        <v>372608.6</v>
      </c>
      <c r="D5" s="4">
        <f>SUM(D6,D17)</f>
        <v>372608.6</v>
      </c>
      <c r="E5" s="4">
        <f>SUM(E6,E17)</f>
        <v>280870.59999999998</v>
      </c>
      <c r="F5" s="4">
        <f>SUM(F6,F17)</f>
        <v>309063.3</v>
      </c>
      <c r="G5" s="4">
        <f>F5/C5*100</f>
        <v>82.945831094612416</v>
      </c>
      <c r="H5" s="4">
        <f>F5/D5*100</f>
        <v>82.945831094612416</v>
      </c>
      <c r="I5" s="4">
        <f>F5-E5</f>
        <v>28192.700000000012</v>
      </c>
      <c r="J5" s="4">
        <f t="shared" ref="J5:J12" si="0">F5/E5*100</f>
        <v>110.03761162613674</v>
      </c>
    </row>
    <row r="6" spans="1:10" ht="16.5" x14ac:dyDescent="0.25">
      <c r="A6" s="9"/>
      <c r="B6" s="17" t="s">
        <v>16</v>
      </c>
      <c r="C6" s="4">
        <f>SUM(C7,C9,C10,C15,C16)</f>
        <v>358780.19999999995</v>
      </c>
      <c r="D6" s="4">
        <f>SUM(D7,D9,D10,D15,D16)</f>
        <v>358009.1</v>
      </c>
      <c r="E6" s="4">
        <f>SUM(E7,E9,E10,E15,E16)</f>
        <v>265393.39999999997</v>
      </c>
      <c r="F6" s="4">
        <f>SUM(F7,F9,F10,F15,F16)</f>
        <v>297190.8</v>
      </c>
      <c r="G6" s="5">
        <f t="shared" ref="G6:G43" si="1">F6/C6*100</f>
        <v>82.833668078673256</v>
      </c>
      <c r="H6" s="5">
        <f t="shared" ref="H6:H43" si="2">F6/D6*100</f>
        <v>83.012079860539856</v>
      </c>
      <c r="I6" s="4">
        <f t="shared" ref="I6:I43" si="3">F6-E6</f>
        <v>31797.400000000023</v>
      </c>
      <c r="J6" s="4">
        <f t="shared" si="0"/>
        <v>111.98123238935108</v>
      </c>
    </row>
    <row r="7" spans="1:10" ht="16.5" x14ac:dyDescent="0.25">
      <c r="A7" s="10" t="s">
        <v>25</v>
      </c>
      <c r="B7" s="16" t="s">
        <v>0</v>
      </c>
      <c r="C7" s="25">
        <f>C8</f>
        <v>294816.59999999998</v>
      </c>
      <c r="D7" s="25">
        <f>D8</f>
        <v>302148.5</v>
      </c>
      <c r="E7" s="25">
        <f t="shared" ref="E7:F7" si="4">E8</f>
        <v>219244.79999999999</v>
      </c>
      <c r="F7" s="25">
        <f t="shared" si="4"/>
        <v>253680.5</v>
      </c>
      <c r="G7" s="5">
        <f t="shared" si="1"/>
        <v>86.046884741225568</v>
      </c>
      <c r="H7" s="5">
        <f t="shared" si="2"/>
        <v>83.958881146191359</v>
      </c>
      <c r="I7" s="5">
        <f t="shared" si="3"/>
        <v>34435.700000000012</v>
      </c>
      <c r="J7" s="5">
        <f t="shared" si="0"/>
        <v>115.70650706424965</v>
      </c>
    </row>
    <row r="8" spans="1:10" ht="16.5" x14ac:dyDescent="0.25">
      <c r="A8" s="10" t="s">
        <v>26</v>
      </c>
      <c r="B8" s="6" t="s">
        <v>1</v>
      </c>
      <c r="C8" s="25">
        <v>294816.59999999998</v>
      </c>
      <c r="D8" s="25">
        <v>302148.5</v>
      </c>
      <c r="E8" s="25">
        <v>219244.79999999999</v>
      </c>
      <c r="F8" s="25">
        <v>253680.5</v>
      </c>
      <c r="G8" s="5">
        <f t="shared" si="1"/>
        <v>86.046884741225568</v>
      </c>
      <c r="H8" s="5">
        <f t="shared" si="2"/>
        <v>83.958881146191359</v>
      </c>
      <c r="I8" s="5">
        <f t="shared" si="3"/>
        <v>34435.700000000012</v>
      </c>
      <c r="J8" s="5">
        <f t="shared" si="0"/>
        <v>115.70650706424965</v>
      </c>
    </row>
    <row r="9" spans="1:10" ht="16.5" x14ac:dyDescent="0.25">
      <c r="A9" s="10" t="s">
        <v>59</v>
      </c>
      <c r="B9" s="16" t="s">
        <v>56</v>
      </c>
      <c r="C9" s="25">
        <v>19231</v>
      </c>
      <c r="D9" s="25">
        <v>19231</v>
      </c>
      <c r="E9" s="25">
        <v>14190.6</v>
      </c>
      <c r="F9" s="25">
        <v>13459</v>
      </c>
      <c r="G9" s="5">
        <f t="shared" si="1"/>
        <v>69.985960168477973</v>
      </c>
      <c r="H9" s="5">
        <f t="shared" si="2"/>
        <v>69.985960168477973</v>
      </c>
      <c r="I9" s="5">
        <f t="shared" si="3"/>
        <v>-731.60000000000036</v>
      </c>
      <c r="J9" s="5">
        <f t="shared" si="0"/>
        <v>94.844474511296212</v>
      </c>
    </row>
    <row r="10" spans="1:10" ht="16.5" x14ac:dyDescent="0.25">
      <c r="A10" s="10" t="s">
        <v>27</v>
      </c>
      <c r="B10" s="19" t="s">
        <v>2</v>
      </c>
      <c r="C10" s="25">
        <f>C11+C12+C13+C14</f>
        <v>40939.599999999999</v>
      </c>
      <c r="D10" s="25">
        <f>D11+D12+D13+D14</f>
        <v>32431.599999999999</v>
      </c>
      <c r="E10" s="25">
        <f t="shared" ref="E10:F10" si="5">E11+E12+E13+E14</f>
        <v>28974.999999999996</v>
      </c>
      <c r="F10" s="25">
        <f t="shared" si="5"/>
        <v>26399.3</v>
      </c>
      <c r="G10" s="5">
        <f t="shared" si="1"/>
        <v>64.483531837145463</v>
      </c>
      <c r="H10" s="5">
        <f t="shared" si="2"/>
        <v>81.399930931560576</v>
      </c>
      <c r="I10" s="5">
        <f t="shared" si="3"/>
        <v>-2575.6999999999971</v>
      </c>
      <c r="J10" s="5">
        <f t="shared" si="0"/>
        <v>91.110612597066449</v>
      </c>
    </row>
    <row r="11" spans="1:10" ht="16.5" x14ac:dyDescent="0.25">
      <c r="A11" s="10" t="s">
        <v>65</v>
      </c>
      <c r="B11" s="6" t="s">
        <v>66</v>
      </c>
      <c r="C11" s="25">
        <v>21797.200000000001</v>
      </c>
      <c r="D11" s="25">
        <v>17561</v>
      </c>
      <c r="E11" s="25">
        <v>14710.9</v>
      </c>
      <c r="F11" s="25">
        <v>14922.5</v>
      </c>
      <c r="G11" s="5">
        <f t="shared" si="1"/>
        <v>68.460627970565028</v>
      </c>
      <c r="H11" s="5">
        <f t="shared" si="2"/>
        <v>84.975229201070562</v>
      </c>
      <c r="I11" s="5">
        <f t="shared" si="3"/>
        <v>211.60000000000036</v>
      </c>
      <c r="J11" s="5">
        <f t="shared" si="0"/>
        <v>101.4383892215976</v>
      </c>
    </row>
    <row r="12" spans="1:10" ht="16.5" x14ac:dyDescent="0.25">
      <c r="A12" s="10" t="s">
        <v>47</v>
      </c>
      <c r="B12" s="6" t="s">
        <v>3</v>
      </c>
      <c r="C12" s="25">
        <v>18877</v>
      </c>
      <c r="D12" s="25">
        <v>14615.6</v>
      </c>
      <c r="E12" s="25">
        <v>14091.3</v>
      </c>
      <c r="F12" s="25">
        <v>11281.4</v>
      </c>
      <c r="G12" s="5">
        <f t="shared" si="1"/>
        <v>59.762674153732057</v>
      </c>
      <c r="H12" s="5">
        <f t="shared" si="2"/>
        <v>77.187388817427944</v>
      </c>
      <c r="I12" s="5">
        <f t="shared" si="3"/>
        <v>-2809.8999999999996</v>
      </c>
      <c r="J12" s="5">
        <f t="shared" si="0"/>
        <v>80.059327386401534</v>
      </c>
    </row>
    <row r="13" spans="1:10" ht="16.5" x14ac:dyDescent="0.25">
      <c r="A13" s="10" t="s">
        <v>46</v>
      </c>
      <c r="B13" s="6" t="s">
        <v>14</v>
      </c>
      <c r="C13" s="5">
        <v>10.4</v>
      </c>
      <c r="D13" s="5">
        <v>0</v>
      </c>
      <c r="E13" s="25">
        <v>9.6999999999999993</v>
      </c>
      <c r="F13" s="25">
        <v>0.1</v>
      </c>
      <c r="G13" s="5">
        <f t="shared" si="1"/>
        <v>0.96153846153846156</v>
      </c>
      <c r="H13" s="5"/>
      <c r="I13" s="5">
        <f t="shared" si="3"/>
        <v>-9.6</v>
      </c>
      <c r="J13" s="5">
        <v>0</v>
      </c>
    </row>
    <row r="14" spans="1:10" ht="27" x14ac:dyDescent="0.25">
      <c r="A14" s="10" t="s">
        <v>50</v>
      </c>
      <c r="B14" s="6" t="s">
        <v>41</v>
      </c>
      <c r="C14" s="5">
        <v>255</v>
      </c>
      <c r="D14" s="5">
        <v>255</v>
      </c>
      <c r="E14" s="25">
        <v>163.1</v>
      </c>
      <c r="F14" s="25">
        <v>195.29999999999998</v>
      </c>
      <c r="G14" s="5">
        <f t="shared" si="1"/>
        <v>76.588235294117652</v>
      </c>
      <c r="H14" s="5">
        <f t="shared" si="2"/>
        <v>76.588235294117652</v>
      </c>
      <c r="I14" s="5">
        <f t="shared" si="3"/>
        <v>32.199999999999989</v>
      </c>
      <c r="J14" s="5">
        <f t="shared" ref="J14:J23" si="6">F14/E14*100</f>
        <v>119.74248927038627</v>
      </c>
    </row>
    <row r="15" spans="1:10" ht="16.5" x14ac:dyDescent="0.25">
      <c r="A15" s="10" t="s">
        <v>28</v>
      </c>
      <c r="B15" s="19" t="s">
        <v>4</v>
      </c>
      <c r="C15" s="5">
        <v>3793</v>
      </c>
      <c r="D15" s="5">
        <v>4198</v>
      </c>
      <c r="E15" s="5">
        <v>2982.7</v>
      </c>
      <c r="F15" s="25">
        <v>3651.9</v>
      </c>
      <c r="G15" s="5">
        <f t="shared" si="1"/>
        <v>96.279989454257844</v>
      </c>
      <c r="H15" s="5">
        <f t="shared" si="2"/>
        <v>86.991424487851361</v>
      </c>
      <c r="I15" s="5">
        <f t="shared" si="3"/>
        <v>669.20000000000027</v>
      </c>
      <c r="J15" s="5">
        <f t="shared" si="6"/>
        <v>122.43604787608544</v>
      </c>
    </row>
    <row r="16" spans="1:10" ht="16.5" x14ac:dyDescent="0.25">
      <c r="A16" s="10" t="s">
        <v>29</v>
      </c>
      <c r="B16" s="19" t="s">
        <v>20</v>
      </c>
      <c r="C16" s="4"/>
      <c r="D16" s="4"/>
      <c r="E16" s="5">
        <v>0.3</v>
      </c>
      <c r="F16" s="25">
        <v>0.1</v>
      </c>
      <c r="G16" s="5"/>
      <c r="H16" s="5"/>
      <c r="I16" s="5">
        <f t="shared" si="3"/>
        <v>-0.19999999999999998</v>
      </c>
      <c r="J16" s="5">
        <f t="shared" si="6"/>
        <v>33.333333333333336</v>
      </c>
    </row>
    <row r="17" spans="1:12" ht="16.5" x14ac:dyDescent="0.25">
      <c r="A17" s="10"/>
      <c r="B17" s="18" t="s">
        <v>17</v>
      </c>
      <c r="C17" s="4">
        <f>C28+C18+C26+C29+C32+C33</f>
        <v>13828.4</v>
      </c>
      <c r="D17" s="4">
        <f>D28+D18+D26+D29+D32+D33</f>
        <v>14599.5</v>
      </c>
      <c r="E17" s="4">
        <f>E28+E18+E26+E29+E32+E33</f>
        <v>15477.199999999999</v>
      </c>
      <c r="F17" s="4">
        <f>F28+F18+F26+F29+F32+F33</f>
        <v>11872.500000000002</v>
      </c>
      <c r="G17" s="4">
        <f t="shared" si="1"/>
        <v>85.855919701483913</v>
      </c>
      <c r="H17" s="4">
        <f t="shared" si="2"/>
        <v>81.321278125963232</v>
      </c>
      <c r="I17" s="4">
        <f t="shared" si="3"/>
        <v>-3604.6999999999971</v>
      </c>
      <c r="J17" s="4">
        <f t="shared" si="6"/>
        <v>76.709611557646113</v>
      </c>
    </row>
    <row r="18" spans="1:12" ht="27" x14ac:dyDescent="0.25">
      <c r="A18" s="10" t="s">
        <v>30</v>
      </c>
      <c r="B18" s="16" t="s">
        <v>5</v>
      </c>
      <c r="C18" s="5">
        <f t="shared" ref="C18:D18" si="7">+C19+C20+C21+C23+C25+C24</f>
        <v>7871.4</v>
      </c>
      <c r="D18" s="5">
        <f>+D19+D20+D21+D22+D23+D25+D24</f>
        <v>7482.6</v>
      </c>
      <c r="E18" s="5">
        <f t="shared" ref="E18" si="8">+E19+E20+E21+E23+E25+E24</f>
        <v>7021.4000000000005</v>
      </c>
      <c r="F18" s="5">
        <f>+F19+F20+F21+F22+F23+F25+F24</f>
        <v>5593.7</v>
      </c>
      <c r="G18" s="5">
        <f t="shared" ref="D18:G18" si="9">+G19+G20+G21+G23+G25+G24</f>
        <v>342.82017969975192</v>
      </c>
      <c r="H18" s="5">
        <f t="shared" si="2"/>
        <v>74.756100820570381</v>
      </c>
      <c r="I18" s="5">
        <f t="shared" si="3"/>
        <v>-1427.7000000000007</v>
      </c>
      <c r="J18" s="5">
        <f t="shared" si="6"/>
        <v>79.666448286666466</v>
      </c>
    </row>
    <row r="19" spans="1:12" ht="27" x14ac:dyDescent="0.25">
      <c r="A19" s="10" t="s">
        <v>78</v>
      </c>
      <c r="B19" s="6" t="s">
        <v>23</v>
      </c>
      <c r="C19" s="5">
        <v>53</v>
      </c>
      <c r="D19" s="5">
        <v>53</v>
      </c>
      <c r="E19" s="5">
        <v>52.1</v>
      </c>
      <c r="F19" s="25">
        <v>50.3</v>
      </c>
      <c r="G19" s="5">
        <f t="shared" si="1"/>
        <v>94.905660377358487</v>
      </c>
      <c r="H19" s="5">
        <f t="shared" si="2"/>
        <v>94.905660377358487</v>
      </c>
      <c r="I19" s="5">
        <f t="shared" si="3"/>
        <v>-1.8000000000000043</v>
      </c>
      <c r="J19" s="5">
        <v>0</v>
      </c>
    </row>
    <row r="20" spans="1:12" ht="27" x14ac:dyDescent="0.25">
      <c r="A20" s="10" t="s">
        <v>60</v>
      </c>
      <c r="B20" s="6" t="s">
        <v>18</v>
      </c>
      <c r="C20" s="5">
        <v>4011</v>
      </c>
      <c r="D20" s="5">
        <v>4011</v>
      </c>
      <c r="E20" s="5">
        <v>3816.1</v>
      </c>
      <c r="F20" s="25">
        <v>3073.7</v>
      </c>
      <c r="G20" s="5">
        <f t="shared" si="1"/>
        <v>76.631762652705063</v>
      </c>
      <c r="H20" s="5">
        <f t="shared" si="2"/>
        <v>76.631762652705063</v>
      </c>
      <c r="I20" s="5">
        <f t="shared" si="3"/>
        <v>-742.40000000000009</v>
      </c>
      <c r="J20" s="5">
        <f t="shared" si="6"/>
        <v>80.545583187023396</v>
      </c>
    </row>
    <row r="21" spans="1:12" ht="27" customHeight="1" x14ac:dyDescent="0.25">
      <c r="A21" s="10" t="s">
        <v>31</v>
      </c>
      <c r="B21" s="6" t="s">
        <v>21</v>
      </c>
      <c r="C21" s="5">
        <v>485</v>
      </c>
      <c r="D21" s="5">
        <v>485</v>
      </c>
      <c r="E21" s="5">
        <v>475.6</v>
      </c>
      <c r="F21" s="25">
        <v>260.5</v>
      </c>
      <c r="G21" s="5">
        <f t="shared" si="1"/>
        <v>53.711340206185568</v>
      </c>
      <c r="H21" s="5">
        <f t="shared" si="2"/>
        <v>53.711340206185568</v>
      </c>
      <c r="I21" s="5">
        <f t="shared" si="3"/>
        <v>-215.10000000000002</v>
      </c>
      <c r="J21" s="5">
        <f t="shared" si="6"/>
        <v>54.772918418839353</v>
      </c>
    </row>
    <row r="22" spans="1:12" ht="27" customHeight="1" x14ac:dyDescent="0.25">
      <c r="A22" s="10" t="s">
        <v>62</v>
      </c>
      <c r="B22" s="6" t="s">
        <v>63</v>
      </c>
      <c r="C22" s="5">
        <v>0</v>
      </c>
      <c r="D22" s="38">
        <v>23.8</v>
      </c>
      <c r="E22" s="5">
        <v>0</v>
      </c>
      <c r="F22" s="5">
        <v>5.9</v>
      </c>
      <c r="G22" s="5"/>
      <c r="H22" s="5">
        <f t="shared" si="2"/>
        <v>24.789915966386555</v>
      </c>
      <c r="I22" s="5"/>
      <c r="J22" s="5"/>
    </row>
    <row r="23" spans="1:12" ht="27" x14ac:dyDescent="0.25">
      <c r="A23" s="10" t="s">
        <v>57</v>
      </c>
      <c r="B23" s="6" t="s">
        <v>58</v>
      </c>
      <c r="C23" s="5">
        <v>917.4</v>
      </c>
      <c r="D23" s="5">
        <v>504.8</v>
      </c>
      <c r="E23" s="25">
        <v>759.6</v>
      </c>
      <c r="F23" s="25">
        <v>385</v>
      </c>
      <c r="G23" s="5">
        <f t="shared" si="1"/>
        <v>41.966426858513188</v>
      </c>
      <c r="H23" s="5">
        <f t="shared" si="2"/>
        <v>76.267828843106173</v>
      </c>
      <c r="I23" s="5">
        <f t="shared" si="3"/>
        <v>-374.6</v>
      </c>
      <c r="J23" s="5">
        <f t="shared" si="6"/>
        <v>50.684570826750921</v>
      </c>
    </row>
    <row r="24" spans="1:12" ht="16.5" customHeight="1" x14ac:dyDescent="0.25">
      <c r="A24" s="10" t="s">
        <v>32</v>
      </c>
      <c r="B24" s="7" t="s">
        <v>22</v>
      </c>
      <c r="C24" s="5">
        <v>0</v>
      </c>
      <c r="D24" s="5">
        <v>0</v>
      </c>
      <c r="E24" s="25">
        <v>15</v>
      </c>
      <c r="F24" s="25">
        <v>0</v>
      </c>
      <c r="G24" s="5"/>
      <c r="H24" s="5"/>
      <c r="I24" s="5">
        <f t="shared" si="3"/>
        <v>-15</v>
      </c>
      <c r="J24" s="5"/>
    </row>
    <row r="25" spans="1:12" ht="27" x14ac:dyDescent="0.25">
      <c r="A25" s="10" t="s">
        <v>33</v>
      </c>
      <c r="B25" s="6" t="s">
        <v>19</v>
      </c>
      <c r="C25" s="5">
        <v>2405</v>
      </c>
      <c r="D25" s="5">
        <v>2405</v>
      </c>
      <c r="E25" s="25">
        <v>1903</v>
      </c>
      <c r="F25" s="25">
        <v>1818.3</v>
      </c>
      <c r="G25" s="5">
        <f t="shared" si="1"/>
        <v>75.604989604989598</v>
      </c>
      <c r="H25" s="5">
        <f t="shared" si="2"/>
        <v>75.604989604989598</v>
      </c>
      <c r="I25" s="5">
        <f t="shared" si="3"/>
        <v>-84.700000000000045</v>
      </c>
      <c r="J25" s="5">
        <f t="shared" ref="J25:J38" si="10">F25/E25*100</f>
        <v>95.549132947976872</v>
      </c>
      <c r="L25" s="26"/>
    </row>
    <row r="26" spans="1:12" ht="16.5" x14ac:dyDescent="0.25">
      <c r="A26" s="10" t="s">
        <v>34</v>
      </c>
      <c r="B26" s="19" t="s">
        <v>6</v>
      </c>
      <c r="C26" s="5">
        <f>C27</f>
        <v>1916</v>
      </c>
      <c r="D26" s="5">
        <f>D27</f>
        <v>1916</v>
      </c>
      <c r="E26" s="5">
        <f>E27</f>
        <v>1276.3</v>
      </c>
      <c r="F26" s="5">
        <f>F27</f>
        <v>1267</v>
      </c>
      <c r="G26" s="5">
        <f t="shared" si="1"/>
        <v>66.127348643006272</v>
      </c>
      <c r="H26" s="5">
        <f t="shared" si="2"/>
        <v>66.127348643006272</v>
      </c>
      <c r="I26" s="5">
        <f t="shared" si="3"/>
        <v>-9.2999999999999545</v>
      </c>
      <c r="J26" s="5">
        <f t="shared" si="10"/>
        <v>99.271331191726091</v>
      </c>
    </row>
    <row r="27" spans="1:12" ht="16.5" x14ac:dyDescent="0.25">
      <c r="A27" s="10" t="s">
        <v>35</v>
      </c>
      <c r="B27" s="21" t="s">
        <v>7</v>
      </c>
      <c r="C27" s="5">
        <v>1916</v>
      </c>
      <c r="D27" s="5">
        <v>1916</v>
      </c>
      <c r="E27" s="25">
        <v>1276.3</v>
      </c>
      <c r="F27" s="25">
        <v>1267</v>
      </c>
      <c r="G27" s="5">
        <f t="shared" si="1"/>
        <v>66.127348643006272</v>
      </c>
      <c r="H27" s="5">
        <f t="shared" si="2"/>
        <v>66.127348643006272</v>
      </c>
      <c r="I27" s="5">
        <f t="shared" si="3"/>
        <v>-9.2999999999999545</v>
      </c>
      <c r="J27" s="5">
        <f t="shared" si="10"/>
        <v>99.271331191726091</v>
      </c>
    </row>
    <row r="28" spans="1:12" ht="16.5" x14ac:dyDescent="0.25">
      <c r="A28" s="10" t="s">
        <v>43</v>
      </c>
      <c r="B28" s="21" t="s">
        <v>42</v>
      </c>
      <c r="C28" s="5">
        <v>0</v>
      </c>
      <c r="D28" s="5">
        <v>51.6</v>
      </c>
      <c r="E28" s="25">
        <v>6.4</v>
      </c>
      <c r="F28" s="25">
        <v>52</v>
      </c>
      <c r="G28" s="5"/>
      <c r="H28" s="5"/>
      <c r="I28" s="5">
        <f t="shared" si="3"/>
        <v>45.6</v>
      </c>
      <c r="J28" s="5"/>
    </row>
    <row r="29" spans="1:12" ht="16.5" x14ac:dyDescent="0.25">
      <c r="A29" s="10" t="s">
        <v>36</v>
      </c>
      <c r="B29" s="16" t="s">
        <v>8</v>
      </c>
      <c r="C29" s="5">
        <f>C30+C31</f>
        <v>2507</v>
      </c>
      <c r="D29" s="5">
        <f>D30+D31</f>
        <v>2335.4</v>
      </c>
      <c r="E29" s="5">
        <f>E30+E31</f>
        <v>2695.7</v>
      </c>
      <c r="F29" s="5">
        <f>F30+F31</f>
        <v>2336.4</v>
      </c>
      <c r="G29" s="5">
        <f t="shared" si="1"/>
        <v>93.195053849222191</v>
      </c>
      <c r="H29" s="5">
        <f t="shared" si="2"/>
        <v>100.04281921726471</v>
      </c>
      <c r="I29" s="5">
        <f t="shared" si="3"/>
        <v>-359.29999999999973</v>
      </c>
      <c r="J29" s="5">
        <f t="shared" si="10"/>
        <v>86.671365508031315</v>
      </c>
    </row>
    <row r="30" spans="1:12" ht="27" x14ac:dyDescent="0.25">
      <c r="A30" s="10" t="s">
        <v>49</v>
      </c>
      <c r="B30" s="6" t="s">
        <v>12</v>
      </c>
      <c r="C30" s="5">
        <v>1859</v>
      </c>
      <c r="D30" s="5">
        <v>414.3</v>
      </c>
      <c r="E30" s="25">
        <v>1757.3</v>
      </c>
      <c r="F30" s="25">
        <v>454.2</v>
      </c>
      <c r="G30" s="5">
        <f t="shared" si="1"/>
        <v>24.432490586336737</v>
      </c>
      <c r="H30" s="5">
        <f t="shared" si="2"/>
        <v>109.63070238957278</v>
      </c>
      <c r="I30" s="5">
        <f t="shared" si="3"/>
        <v>-1303.0999999999999</v>
      </c>
      <c r="J30" s="5">
        <f t="shared" si="10"/>
        <v>25.846469014966139</v>
      </c>
    </row>
    <row r="31" spans="1:12" ht="16.5" x14ac:dyDescent="0.25">
      <c r="A31" s="10" t="s">
        <v>74</v>
      </c>
      <c r="B31" s="6" t="s">
        <v>75</v>
      </c>
      <c r="C31" s="5">
        <v>648</v>
      </c>
      <c r="D31" s="5">
        <v>1921.1</v>
      </c>
      <c r="E31" s="25">
        <v>938.4</v>
      </c>
      <c r="F31" s="25">
        <v>1882.2</v>
      </c>
      <c r="G31" s="5">
        <f t="shared" si="1"/>
        <v>290.46296296296299</v>
      </c>
      <c r="H31" s="5">
        <f t="shared" si="2"/>
        <v>97.975118421737548</v>
      </c>
      <c r="I31" s="5">
        <f t="shared" si="3"/>
        <v>943.80000000000007</v>
      </c>
      <c r="J31" s="5">
        <f t="shared" si="10"/>
        <v>200.57544757033247</v>
      </c>
    </row>
    <row r="32" spans="1:12" ht="16.5" x14ac:dyDescent="0.25">
      <c r="A32" s="10" t="s">
        <v>37</v>
      </c>
      <c r="B32" s="19" t="s">
        <v>9</v>
      </c>
      <c r="C32" s="5">
        <v>1534</v>
      </c>
      <c r="D32" s="5">
        <v>2813.9</v>
      </c>
      <c r="E32" s="25">
        <v>4473.3999999999996</v>
      </c>
      <c r="F32" s="25">
        <v>2623.8</v>
      </c>
      <c r="G32" s="5">
        <f t="shared" si="1"/>
        <v>171.04302477183836</v>
      </c>
      <c r="H32" s="5">
        <f t="shared" si="2"/>
        <v>93.244251750239883</v>
      </c>
      <c r="I32" s="5">
        <f t="shared" si="3"/>
        <v>-1849.5999999999995</v>
      </c>
      <c r="J32" s="5">
        <f t="shared" si="10"/>
        <v>58.653373273125595</v>
      </c>
    </row>
    <row r="33" spans="1:10" ht="16.5" x14ac:dyDescent="0.25">
      <c r="A33" s="10" t="s">
        <v>38</v>
      </c>
      <c r="B33" s="19" t="s">
        <v>10</v>
      </c>
      <c r="C33" s="5">
        <v>0</v>
      </c>
      <c r="D33" s="5">
        <v>0</v>
      </c>
      <c r="E33" s="25">
        <v>4</v>
      </c>
      <c r="F33" s="25">
        <v>-0.4</v>
      </c>
      <c r="G33" s="5"/>
      <c r="H33" s="5"/>
      <c r="I33" s="5">
        <f t="shared" si="3"/>
        <v>-4.4000000000000004</v>
      </c>
      <c r="J33" s="5"/>
    </row>
    <row r="34" spans="1:10" ht="16.5" x14ac:dyDescent="0.25">
      <c r="A34" s="9" t="s">
        <v>39</v>
      </c>
      <c r="B34" s="19" t="s">
        <v>11</v>
      </c>
      <c r="C34" s="4">
        <f t="shared" ref="C34:F34" si="11">C35+C36+C37+C38+C40+C41+C42</f>
        <v>635354.5</v>
      </c>
      <c r="D34" s="4">
        <f t="shared" si="11"/>
        <v>853623.9</v>
      </c>
      <c r="E34" s="4">
        <f>E35+E36+E37+E38+E39+E40+E41+E42</f>
        <v>332993.40000000002</v>
      </c>
      <c r="F34" s="4">
        <f t="shared" si="11"/>
        <v>446720.19999999995</v>
      </c>
      <c r="G34" s="4">
        <f t="shared" si="1"/>
        <v>70.310385776759261</v>
      </c>
      <c r="H34" s="4">
        <f t="shared" si="2"/>
        <v>52.332203913222195</v>
      </c>
      <c r="I34" s="4">
        <f>I35+I36+I37+I38+I40+I41+I42+I39</f>
        <v>113726.79999999996</v>
      </c>
      <c r="J34" s="4">
        <f t="shared" si="10"/>
        <v>134.15286909590398</v>
      </c>
    </row>
    <row r="35" spans="1:10" ht="16.5" x14ac:dyDescent="0.25">
      <c r="A35" s="10" t="s">
        <v>53</v>
      </c>
      <c r="B35" s="13" t="s">
        <v>54</v>
      </c>
      <c r="C35" s="12">
        <v>68590.7</v>
      </c>
      <c r="D35" s="37">
        <v>106207.6</v>
      </c>
      <c r="E35" s="25">
        <v>32410.6</v>
      </c>
      <c r="F35" s="25">
        <v>64873.2</v>
      </c>
      <c r="G35" s="5">
        <f t="shared" si="1"/>
        <v>94.580169031661725</v>
      </c>
      <c r="H35" s="5">
        <f t="shared" si="2"/>
        <v>61.081504525099895</v>
      </c>
      <c r="I35" s="5">
        <f t="shared" si="3"/>
        <v>32462.6</v>
      </c>
      <c r="J35" s="5">
        <f t="shared" si="10"/>
        <v>200.16044133709343</v>
      </c>
    </row>
    <row r="36" spans="1:10" ht="16.5" x14ac:dyDescent="0.25">
      <c r="A36" s="10" t="s">
        <v>67</v>
      </c>
      <c r="B36" s="6" t="s">
        <v>48</v>
      </c>
      <c r="C36" s="12">
        <v>189630.2</v>
      </c>
      <c r="D36" s="37">
        <v>356899.3</v>
      </c>
      <c r="E36" s="25">
        <v>47009.3</v>
      </c>
      <c r="F36" s="25">
        <v>92216.6</v>
      </c>
      <c r="G36" s="5">
        <f t="shared" si="1"/>
        <v>48.629701387226298</v>
      </c>
      <c r="H36" s="5">
        <f t="shared" si="2"/>
        <v>25.838268665699264</v>
      </c>
      <c r="I36" s="5">
        <f t="shared" si="3"/>
        <v>45207.3</v>
      </c>
      <c r="J36" s="5">
        <f t="shared" si="10"/>
        <v>196.16671594769545</v>
      </c>
    </row>
    <row r="37" spans="1:10" ht="16.5" x14ac:dyDescent="0.25">
      <c r="A37" s="10" t="s">
        <v>68</v>
      </c>
      <c r="B37" s="8" t="s">
        <v>15</v>
      </c>
      <c r="C37" s="12">
        <v>364017.8</v>
      </c>
      <c r="D37" s="37">
        <v>376958.4</v>
      </c>
      <c r="E37" s="25">
        <v>244589.2</v>
      </c>
      <c r="F37" s="25">
        <v>279622.09999999998</v>
      </c>
      <c r="G37" s="5">
        <f t="shared" si="1"/>
        <v>76.81550187930371</v>
      </c>
      <c r="H37" s="5">
        <f t="shared" si="2"/>
        <v>74.178503516568398</v>
      </c>
      <c r="I37" s="5">
        <f t="shared" si="3"/>
        <v>35032.899999999965</v>
      </c>
      <c r="J37" s="5">
        <f t="shared" si="10"/>
        <v>114.32315899475527</v>
      </c>
    </row>
    <row r="38" spans="1:10" ht="27" x14ac:dyDescent="0.25">
      <c r="A38" s="10" t="s">
        <v>71</v>
      </c>
      <c r="B38" s="8" t="s">
        <v>64</v>
      </c>
      <c r="C38" s="12">
        <v>13115.8</v>
      </c>
      <c r="D38" s="37">
        <v>13558.6</v>
      </c>
      <c r="E38" s="25">
        <v>7027.9</v>
      </c>
      <c r="F38" s="25">
        <v>9990.1999999999989</v>
      </c>
      <c r="G38" s="4">
        <f t="shared" si="1"/>
        <v>76.169200506259628</v>
      </c>
      <c r="H38" s="5">
        <f t="shared" si="2"/>
        <v>73.681648547785159</v>
      </c>
      <c r="I38" s="5">
        <f t="shared" si="3"/>
        <v>2962.2999999999993</v>
      </c>
      <c r="J38" s="5">
        <f t="shared" si="10"/>
        <v>142.15057129441226</v>
      </c>
    </row>
    <row r="39" spans="1:10" ht="16.5" x14ac:dyDescent="0.25">
      <c r="A39" s="10" t="s">
        <v>72</v>
      </c>
      <c r="B39" s="6" t="s">
        <v>73</v>
      </c>
      <c r="C39" s="12">
        <v>0</v>
      </c>
      <c r="D39" s="12">
        <v>0</v>
      </c>
      <c r="E39" s="25">
        <v>999.8</v>
      </c>
      <c r="F39" s="25">
        <v>0</v>
      </c>
      <c r="G39" s="4"/>
      <c r="H39" s="5"/>
      <c r="I39" s="5">
        <f t="shared" ref="I39:I42" si="12">F39-E39</f>
        <v>-999.8</v>
      </c>
      <c r="J39" s="5"/>
    </row>
    <row r="40" spans="1:10" ht="16.5" x14ac:dyDescent="0.25">
      <c r="A40" s="10" t="s">
        <v>51</v>
      </c>
      <c r="B40" s="6" t="s">
        <v>52</v>
      </c>
      <c r="C40" s="12">
        <v>0</v>
      </c>
      <c r="D40" s="12">
        <v>0</v>
      </c>
      <c r="E40" s="25">
        <v>908.4</v>
      </c>
      <c r="F40" s="25">
        <v>13.1</v>
      </c>
      <c r="G40" s="4"/>
      <c r="H40" s="5"/>
      <c r="I40" s="5">
        <f t="shared" si="12"/>
        <v>-895.3</v>
      </c>
      <c r="J40" s="5"/>
    </row>
    <row r="41" spans="1:10" ht="27" x14ac:dyDescent="0.25">
      <c r="A41" s="11" t="s">
        <v>61</v>
      </c>
      <c r="B41" s="6" t="s">
        <v>76</v>
      </c>
      <c r="C41" s="12">
        <v>0</v>
      </c>
      <c r="D41" s="12">
        <v>0</v>
      </c>
      <c r="E41" s="5">
        <v>48.2</v>
      </c>
      <c r="F41" s="5">
        <v>106.5</v>
      </c>
      <c r="G41" s="4"/>
      <c r="H41" s="5"/>
      <c r="I41" s="5">
        <f t="shared" si="12"/>
        <v>58.3</v>
      </c>
      <c r="J41" s="5"/>
    </row>
    <row r="42" spans="1:10" ht="27" x14ac:dyDescent="0.25">
      <c r="A42" s="11" t="s">
        <v>44</v>
      </c>
      <c r="B42" s="6" t="s">
        <v>45</v>
      </c>
      <c r="C42" s="5">
        <v>0</v>
      </c>
      <c r="D42" s="5">
        <v>0</v>
      </c>
      <c r="E42" s="5">
        <v>0</v>
      </c>
      <c r="F42" s="5">
        <v>-101.5</v>
      </c>
      <c r="G42" s="4"/>
      <c r="H42" s="5"/>
      <c r="I42" s="5">
        <f t="shared" si="12"/>
        <v>-101.5</v>
      </c>
      <c r="J42" s="5"/>
    </row>
    <row r="43" spans="1:10" ht="16.5" x14ac:dyDescent="0.25">
      <c r="A43" s="3"/>
      <c r="B43" s="20" t="s">
        <v>55</v>
      </c>
      <c r="C43" s="4">
        <f>C34+C5</f>
        <v>1007963.1</v>
      </c>
      <c r="D43" s="4">
        <f>D34+D5</f>
        <v>1226232.5</v>
      </c>
      <c r="E43" s="4">
        <f>E34+E5</f>
        <v>613864</v>
      </c>
      <c r="F43" s="4">
        <f>F34+F5</f>
        <v>755783.5</v>
      </c>
      <c r="G43" s="4">
        <f t="shared" si="1"/>
        <v>74.981266675337622</v>
      </c>
      <c r="H43" s="4">
        <f t="shared" si="2"/>
        <v>61.634600289912392</v>
      </c>
      <c r="I43" s="4">
        <f t="shared" si="3"/>
        <v>141919.5</v>
      </c>
      <c r="J43" s="4">
        <f>F43/E43*100</f>
        <v>123.11904591244966</v>
      </c>
    </row>
    <row r="44" spans="1:10" ht="1.1499999999999999" hidden="1" customHeight="1" x14ac:dyDescent="0.2">
      <c r="A44" s="3"/>
      <c r="B44" s="14" t="s">
        <v>55</v>
      </c>
      <c r="C44" s="14"/>
      <c r="D44" s="15"/>
      <c r="E44" s="15"/>
      <c r="F44" s="15" t="e">
        <f>SUM(F5,#REF!)</f>
        <v>#REF!</v>
      </c>
      <c r="G44" s="15"/>
      <c r="H44" s="15"/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2019-07-29T05:28:11Z</cp:lastPrinted>
  <dcterms:created xsi:type="dcterms:W3CDTF">2004-12-09T07:13:42Z</dcterms:created>
  <dcterms:modified xsi:type="dcterms:W3CDTF">2020-10-15T08:14:02Z</dcterms:modified>
</cp:coreProperties>
</file>