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a1\Desktop\До отпуска\"/>
    </mc:Choice>
  </mc:AlternateContent>
  <bookViews>
    <workbookView xWindow="-255" yWindow="345" windowWidth="19215" windowHeight="7770"/>
  </bookViews>
  <sheets>
    <sheet name="за 2020 год" sheetId="3" r:id="rId1"/>
  </sheets>
  <definedNames>
    <definedName name="бЮДЖЕТ_2005_НОВ" localSheetId="0">'за 2020 год'!$B$1:$B$44</definedName>
    <definedName name="бЮДЖЕТ_2005_НОВ.КЛ." localSheetId="0">'за 2020 год'!$B$1:$B$44</definedName>
  </definedNames>
  <calcPr calcId="152511"/>
</workbook>
</file>

<file path=xl/calcChain.xml><?xml version="1.0" encoding="utf-8"?>
<calcChain xmlns="http://schemas.openxmlformats.org/spreadsheetml/2006/main">
  <c r="E36" i="3" l="1"/>
  <c r="F28" i="3"/>
  <c r="M43" i="3"/>
  <c r="K43" i="3"/>
  <c r="K35" i="3"/>
  <c r="K22" i="3"/>
  <c r="K33" i="3"/>
  <c r="M32" i="3"/>
  <c r="L6" i="3"/>
  <c r="C36" i="3"/>
  <c r="C29" i="3"/>
  <c r="C26" i="3"/>
  <c r="C17" i="3"/>
  <c r="C9" i="3"/>
  <c r="C5" i="3" s="1"/>
  <c r="G22" i="3"/>
  <c r="G33" i="3"/>
  <c r="F22" i="3"/>
  <c r="G18" i="3"/>
  <c r="D29" i="3"/>
  <c r="F33" i="3"/>
  <c r="F32" i="3"/>
  <c r="C16" i="3" l="1"/>
  <c r="C4" i="3" s="1"/>
  <c r="C45" i="3" s="1"/>
  <c r="I36" i="3"/>
  <c r="I29" i="3"/>
  <c r="I26" i="3"/>
  <c r="I17" i="3"/>
  <c r="I9" i="3"/>
  <c r="I6" i="3"/>
  <c r="I5" i="3" l="1"/>
  <c r="I4" i="3" s="1"/>
  <c r="I45" i="3" s="1"/>
  <c r="I16" i="3"/>
  <c r="K21" i="3"/>
  <c r="M22" i="3"/>
  <c r="M18" i="3"/>
  <c r="K18" i="3"/>
  <c r="J18" i="3"/>
  <c r="K41" i="3"/>
  <c r="J43" i="3"/>
  <c r="J33" i="3"/>
  <c r="K24" i="3"/>
  <c r="J24" i="3"/>
  <c r="J22" i="3"/>
  <c r="E29" i="3" l="1"/>
  <c r="F42" i="3"/>
  <c r="G40" i="3"/>
  <c r="G11" i="3"/>
  <c r="F11" i="3"/>
  <c r="M21" i="3" l="1"/>
  <c r="J21" i="3"/>
  <c r="E17" i="3" l="1"/>
  <c r="M41" i="3"/>
  <c r="J41" i="3"/>
  <c r="G25" i="3"/>
  <c r="D9" i="3"/>
  <c r="D26" i="3"/>
  <c r="L17" i="3" l="1"/>
  <c r="L29" i="3"/>
  <c r="M24" i="3"/>
  <c r="F40" i="3" l="1"/>
  <c r="F39" i="3"/>
  <c r="F38" i="3"/>
  <c r="F37" i="3"/>
  <c r="F34" i="3"/>
  <c r="F31" i="3"/>
  <c r="F30" i="3"/>
  <c r="F27" i="3"/>
  <c r="F25" i="3"/>
  <c r="F23" i="3"/>
  <c r="F20" i="3"/>
  <c r="F19" i="3"/>
  <c r="F18" i="3"/>
  <c r="F14" i="3"/>
  <c r="F13" i="3"/>
  <c r="F10" i="3"/>
  <c r="F8" i="3"/>
  <c r="F7" i="3"/>
  <c r="D17" i="3"/>
  <c r="F17" i="3" l="1"/>
  <c r="L36" i="3"/>
  <c r="L26" i="3"/>
  <c r="L9" i="3"/>
  <c r="E6" i="3"/>
  <c r="D6" i="3"/>
  <c r="E9" i="3"/>
  <c r="F9" i="3" s="1"/>
  <c r="E26" i="3"/>
  <c r="F29" i="3"/>
  <c r="D36" i="3"/>
  <c r="M44" i="3"/>
  <c r="M42" i="3"/>
  <c r="M40" i="3"/>
  <c r="M39" i="3"/>
  <c r="M38" i="3"/>
  <c r="M37" i="3"/>
  <c r="M35" i="3"/>
  <c r="M34" i="3"/>
  <c r="M31" i="3"/>
  <c r="M30" i="3"/>
  <c r="M28" i="3"/>
  <c r="M27" i="3"/>
  <c r="M25" i="3"/>
  <c r="M23" i="3"/>
  <c r="M20" i="3"/>
  <c r="M19" i="3"/>
  <c r="M15" i="3"/>
  <c r="M14" i="3"/>
  <c r="M13" i="3"/>
  <c r="M12" i="3"/>
  <c r="M11" i="3"/>
  <c r="M10" i="3"/>
  <c r="M8" i="3"/>
  <c r="M7" i="3"/>
  <c r="K44" i="3"/>
  <c r="K42" i="3"/>
  <c r="K40" i="3"/>
  <c r="K39" i="3"/>
  <c r="K38" i="3"/>
  <c r="K37" i="3"/>
  <c r="K34" i="3"/>
  <c r="K31" i="3"/>
  <c r="K30" i="3"/>
  <c r="K28" i="3"/>
  <c r="K27" i="3"/>
  <c r="K25" i="3"/>
  <c r="K23" i="3"/>
  <c r="K20" i="3"/>
  <c r="K19" i="3"/>
  <c r="K15" i="3"/>
  <c r="K14" i="3"/>
  <c r="K13" i="3"/>
  <c r="K12" i="3"/>
  <c r="K11" i="3"/>
  <c r="K10" i="3"/>
  <c r="K8" i="3"/>
  <c r="K7" i="3"/>
  <c r="J44" i="3"/>
  <c r="J42" i="3"/>
  <c r="J40" i="3"/>
  <c r="J39" i="3"/>
  <c r="J38" i="3"/>
  <c r="J37" i="3"/>
  <c r="J35" i="3"/>
  <c r="J34" i="3"/>
  <c r="J31" i="3"/>
  <c r="J30" i="3"/>
  <c r="J28" i="3"/>
  <c r="J27" i="3"/>
  <c r="J25" i="3"/>
  <c r="J23" i="3"/>
  <c r="J20" i="3"/>
  <c r="J19" i="3"/>
  <c r="J15" i="3"/>
  <c r="J14" i="3"/>
  <c r="J13" i="3"/>
  <c r="J12" i="3"/>
  <c r="J11" i="3"/>
  <c r="J10" i="3"/>
  <c r="J8" i="3"/>
  <c r="J7" i="3"/>
  <c r="M9" i="3" l="1"/>
  <c r="E16" i="3"/>
  <c r="J16" i="3" s="1"/>
  <c r="F36" i="3"/>
  <c r="K26" i="3"/>
  <c r="F26" i="3"/>
  <c r="F6" i="3"/>
  <c r="E5" i="3"/>
  <c r="M29" i="3"/>
  <c r="D16" i="3"/>
  <c r="D5" i="3"/>
  <c r="L16" i="3"/>
  <c r="M17" i="3"/>
  <c r="L5" i="3"/>
  <c r="J29" i="3"/>
  <c r="M6" i="3"/>
  <c r="J17" i="3"/>
  <c r="K17" i="3"/>
  <c r="J26" i="3"/>
  <c r="M26" i="3"/>
  <c r="K29" i="3"/>
  <c r="J36" i="3"/>
  <c r="M36" i="3"/>
  <c r="J9" i="3"/>
  <c r="K6" i="3"/>
  <c r="K9" i="3"/>
  <c r="J6" i="3"/>
  <c r="K36" i="3"/>
  <c r="F16" i="3" l="1"/>
  <c r="F5" i="3"/>
  <c r="K16" i="3"/>
  <c r="E4" i="3"/>
  <c r="E45" i="3" s="1"/>
  <c r="M5" i="3"/>
  <c r="D4" i="3"/>
  <c r="M16" i="3"/>
  <c r="L4" i="3"/>
  <c r="L45" i="3" s="1"/>
  <c r="K5" i="3"/>
  <c r="J5" i="3"/>
  <c r="D45" i="3" l="1"/>
  <c r="F45" i="3" s="1"/>
  <c r="F4" i="3"/>
  <c r="M45" i="3"/>
  <c r="M4" i="3"/>
  <c r="K4" i="3"/>
  <c r="J4" i="3"/>
  <c r="K45" i="3" l="1"/>
  <c r="J45" i="3"/>
  <c r="G39" i="3" l="1"/>
  <c r="G38" i="3"/>
  <c r="G37" i="3"/>
  <c r="G36" i="3"/>
  <c r="G34" i="3"/>
  <c r="G31" i="3"/>
  <c r="G30" i="3"/>
  <c r="G29" i="3"/>
  <c r="G27" i="3"/>
  <c r="G26" i="3"/>
  <c r="G23" i="3"/>
  <c r="G20" i="3"/>
  <c r="G19" i="3"/>
  <c r="G14" i="3"/>
  <c r="G13" i="3"/>
  <c r="G12" i="3"/>
  <c r="G10" i="3"/>
  <c r="G9" i="3"/>
  <c r="G8" i="3"/>
  <c r="G7" i="3"/>
  <c r="G6" i="3"/>
  <c r="G5" i="3"/>
  <c r="G17" i="3"/>
  <c r="G16" i="3"/>
  <c r="G4" i="3" l="1"/>
  <c r="G45" i="3" l="1"/>
</calcChain>
</file>

<file path=xl/connections.xml><?xml version="1.0" encoding="utf-8"?>
<connections xmlns="http://schemas.openxmlformats.org/spreadsheetml/2006/main">
  <connection id="1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<sst xmlns="http://schemas.openxmlformats.org/spreadsheetml/2006/main" count="123" uniqueCount="122">
  <si>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</si>
  <si>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</si>
  <si>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</si>
  <si>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</si>
  <si>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</si>
  <si>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</si>
  <si>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</si>
  <si>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</si>
  <si>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</si>
  <si>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</si>
  <si>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</si>
  <si>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</si>
  <si>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</si>
  <si>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</si>
  <si>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</si>
  <si>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</si>
  <si>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</si>
  <si>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</si>
  <si>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</si>
  <si>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</si>
  <si>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Задолженность по отмененным налогам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</si>
  <si>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</si>
  <si>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</si>
  <si>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</si>
  <si>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</si>
  <si>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</si>
  <si>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</si>
  <si>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1 09 00000 00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</si>
  <si>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</si>
  <si>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</si>
  <si>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</si>
  <si>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</si>
  <si>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</si>
  <si>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</si>
  <si>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</si>
  <si>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</si>
  <si>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</si>
  <si>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2 02 02000 00</t>
  </si>
  <si>
    <t>2 02 03000 00</t>
  </si>
  <si>
    <t>КБК</t>
  </si>
  <si>
    <t>Единый налог ,взимаемый в связи с применением упрощенной системы налогообложения по патенту</t>
  </si>
  <si>
    <t>1 13 00000 00</t>
  </si>
  <si>
    <t>2 19 05000 05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</si>
  <si>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</si>
  <si>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</si>
  <si>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</si>
  <si>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Субсидии  из регионального фонда софинансирования социальных расходов</t>
  </si>
  <si>
    <t>1 14 02053 05</t>
  </si>
  <si>
    <t>105  04020 02</t>
  </si>
  <si>
    <t>2 02 04000 05</t>
  </si>
  <si>
    <t>2 07 05000 05</t>
  </si>
  <si>
    <t>Прочие безвозмездные поступления</t>
  </si>
  <si>
    <t>2 02 01000 00</t>
  </si>
  <si>
    <t>Дотации из областного бюджета</t>
  </si>
  <si>
    <t>ВСЕГО ДОХОДОВ</t>
  </si>
  <si>
    <t>Акцизы на нефтепродукты</t>
  </si>
  <si>
    <t>1 11 05075 05</t>
  </si>
  <si>
    <t>Доходы  от  сдачи  в аренду имущества, составляющего казну муниципальных районов  (за исключением земельных участков)</t>
  </si>
  <si>
    <t>1 03 00000 00</t>
  </si>
  <si>
    <t>1 11 05013 00</t>
  </si>
  <si>
    <t>1 14 06013 00</t>
  </si>
  <si>
    <t xml:space="preserve">Иные межбюджетные трансферты, передаваемые бюджетам муниципальных районов из бюджетов 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</si>
  <si>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</si>
  <si>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</si>
  <si>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</si>
  <si>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</si>
  <si>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</si>
  <si>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1 11 01050 05</t>
  </si>
  <si>
    <t>Доходы в виде прибыли, приходящейся на доли уставных капиталлов</t>
  </si>
  <si>
    <t>1 11 07015 05</t>
  </si>
  <si>
    <t>Платежи от государственных и унитарных предприятий</t>
  </si>
  <si>
    <t>2 04 05010 05</t>
  </si>
  <si>
    <t>Поступления от негосударственных организаций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</si>
  <si>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сельских поселений</t>
  </si>
  <si>
    <t>1 11 05313 00</t>
  </si>
  <si>
    <t>х</t>
  </si>
  <si>
    <t>Исполнено за 2019 год</t>
  </si>
  <si>
    <t>Рост (снижение) 2020г. к 2019г.</t>
  </si>
  <si>
    <t>Региональный фонд компенсаций (Субвенции)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</si>
  <si>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</si>
  <si>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</si>
  <si>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</si>
  <si>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Рост дополнительного норматива отчислений от НДФЛ и поступления от структурных предприятий по строительству газопроводов</t>
  </si>
  <si>
    <t>Расторжение договоров аренды в связи с выкупом имущества</t>
  </si>
  <si>
    <t>Рост расходов по переданным полномочиям из бюджета области</t>
  </si>
  <si>
    <t>Увеличение обращений предприятий ЖКХ и микрофинансовых организаций по взысканию задолженности с населения</t>
  </si>
  <si>
    <t xml:space="preserve">Разовые поступления </t>
  </si>
  <si>
    <t>Увеличение объемов по принятым решениям на областном уровне</t>
  </si>
  <si>
    <t>Усиление работы администратора платежей по взысканию задолженности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</si>
  <si>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</si>
  <si>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1 14 06300 00</t>
  </si>
  <si>
    <t>Доходы бюджетов муниципальных районов от возврата организациями остатков субсидий прошлых лет</t>
  </si>
  <si>
    <t>Аналитические данные о доходах бюджета Грязовецкого муниципального района за 2020 год  в сравнении с первоначально утвержденным решением о бюджете значениями 
и с уточненными значениями с учетом внесенных изменений, а так же фактическими доходами за 2020 год в сравнении с 2019 годом (тыс. руб.)</t>
  </si>
  <si>
    <t>Первоначальный бюджет 2020 года</t>
  </si>
  <si>
    <t>Уточненный бюджет         2020 года</t>
  </si>
  <si>
    <t>Исполнено за 2020 год</t>
  </si>
  <si>
    <t>% выполн.к уточн. б-ту 2020 года</t>
  </si>
  <si>
    <t>% выполн.к первонач. б-ту 2020 года</t>
  </si>
  <si>
    <t>% вып-я 2020 года к 2019 г.</t>
  </si>
  <si>
    <t>Прогноз на 2021 год</t>
  </si>
  <si>
    <t>Рост (снижение) 2021г. к 2020г.</t>
  </si>
  <si>
    <t>Снижение реализации нефтепродуктов на территории РФ</t>
  </si>
  <si>
    <t>Снижение количества налогоплательщиков в 2020 году и предоставление поддержки пострадавшим отраслям от распростанения коронавирусной инфекции</t>
  </si>
  <si>
    <t>Снижение доходов данной категории плательщиков по результатам 2019 года</t>
  </si>
  <si>
    <t>Увеличение количесива выданных патентов с 32 в 2019 до 34 в 2020 году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</si>
  <si>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</si>
  <si>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-0,4</t>
  </si>
  <si>
    <t>Продажа земли под объектом недвижимости, включенного в план приватизации в течение отчетного года</t>
  </si>
  <si>
    <t xml:space="preserve">Гашение задолженности по штрафам за 2019 год </t>
  </si>
  <si>
    <t>Уточнение невыясненных платежей, сложившихся на начало года</t>
  </si>
  <si>
    <t>Снижение количества проданного имущества казны по сравнению с планируемым первоначально</t>
  </si>
  <si>
    <t xml:space="preserve">Возвраты плательщикам в связи с изменением природоохранного законодательства </t>
  </si>
  <si>
    <t>Снижение доходов по результатам 2019 года</t>
  </si>
  <si>
    <t xml:space="preserve">Снижение доходов данной категории плательщиков </t>
  </si>
  <si>
    <t>Предоставление мер поддержки предприятиям СОНКО</t>
  </si>
  <si>
    <t xml:space="preserve">Поступлением задолженности прошлых лет </t>
  </si>
  <si>
    <t>Заключение новых договоров аренды в течение года</t>
  </si>
  <si>
    <t>Рост количества проданных земельных участков</t>
  </si>
  <si>
    <t>Увеличение площади земельных участков в результате их перераспределения</t>
  </si>
  <si>
    <t>Добровольные пожертвования к 75-летию ВОВ</t>
  </si>
  <si>
    <t>Увеличение объема переданных полномочий</t>
  </si>
  <si>
    <t>Выделение субсидий из бюджета области в 2020 году в рамках государственных программ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</si>
</sst>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b/>
      <sz val="13"/>
      <color indexed="8"/>
      <name val="Arial Cyr"/>
      <charset val="204"/>
    </font>
    <font>
      <sz val="13"/>
      <color indexed="8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wrapText="1"/>
    </xf>
    <xf numFmtId="0" fontId="10" fillId="0" borderId="3" xfId="0" applyFont="1" applyFill="1" applyBorder="1" applyAlignment="1">
      <alignment horizontal="center" vertical="center" wrapText="1"/>
    </xf>
    <xf numFmtId="164" fontId="15" fillId="0" borderId="1" xfId="0" applyNumberFormat="1" applyFont="1" applyBorder="1" applyAlignment="1">
      <alignment wrapText="1"/>
    </xf>
    <xf numFmtId="164" fontId="16" fillId="0" borderId="2" xfId="0" applyNumberFormat="1" applyFont="1" applyBorder="1" applyAlignment="1">
      <alignment wrapText="1"/>
    </xf>
    <xf numFmtId="164" fontId="5" fillId="3" borderId="1" xfId="0" applyNumberFormat="1" applyFont="1" applyFill="1" applyBorder="1" applyAlignment="1">
      <alignment wrapText="1"/>
    </xf>
    <xf numFmtId="164" fontId="19" fillId="0" borderId="1" xfId="0" applyNumberFormat="1" applyFont="1" applyBorder="1" applyAlignment="1">
      <alignment wrapText="1"/>
    </xf>
    <xf numFmtId="164" fontId="19" fillId="0" borderId="2" xfId="0" applyNumberFormat="1" applyFont="1" applyBorder="1" applyAlignment="1">
      <alignment wrapText="1"/>
    </xf>
    <xf numFmtId="49" fontId="5" fillId="0" borderId="1" xfId="0" applyNumberFormat="1" applyFont="1" applyBorder="1" applyAlignment="1">
      <alignment horizontal="right" wrapText="1"/>
    </xf>
    <xf numFmtId="0" fontId="12" fillId="0" borderId="5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бЮДЖЕТ 2005 НОВ.КЛ.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бЮДЖЕТ 2005 НОВ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5"/>
  <sheetViews>
    <sheetView tabSelected="1" zoomScaleNormal="100" workbookViewId="0">
      <selection activeCell="G4" sqref="G4"/>
    </sheetView>
  </sheetViews>
  <sheetFormatPr defaultRowHeight="11.25" x14ac:dyDescent="0.2"/>
  <cols>
    <col min="1" max="1" width="15" style="1" customWidth="1"/>
    <col min="2" max="2" width="58.85546875" style="1" customWidth="1"/>
    <col min="3" max="3" width="14.85546875" style="1" customWidth="1"/>
    <col min="4" max="4" width="13.7109375" style="1" customWidth="1"/>
    <col min="5" max="5" width="12.7109375" style="1" customWidth="1"/>
    <col min="6" max="6" width="11.5703125" style="1" customWidth="1"/>
    <col min="7" max="7" width="12.5703125" style="1" customWidth="1"/>
    <col min="8" max="8" width="30" style="27" customWidth="1"/>
    <col min="9" max="9" width="12.4257812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 x14ac:dyDescent="0.2">
      <c r="A1" s="37" t="s">
        <v>92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8.75" customHeight="1" x14ac:dyDescent="0.2">
      <c r="A2" s="24" t="s">
        <v>39</v>
      </c>
      <c r="B2" s="25" t="s">
        <v>13</v>
      </c>
      <c r="C2" s="30" t="s">
        <v>93</v>
      </c>
      <c r="D2" s="30" t="s">
        <v>94</v>
      </c>
      <c r="E2" s="30" t="s">
        <v>95</v>
      </c>
      <c r="F2" s="23" t="s">
        <v>96</v>
      </c>
      <c r="G2" s="23" t="s">
        <v>97</v>
      </c>
      <c r="H2" s="22" t="s">
        <v>64</v>
      </c>
      <c r="I2" s="22" t="s">
        <v>76</v>
      </c>
      <c r="J2" s="22" t="s">
        <v>77</v>
      </c>
      <c r="K2" s="23" t="s">
        <v>98</v>
      </c>
      <c r="L2" s="22" t="s">
        <v>99</v>
      </c>
      <c r="M2" s="22" t="s">
        <v>100</v>
      </c>
    </row>
    <row r="3" spans="1:13" x14ac:dyDescent="0.2">
      <c r="A3" s="10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  <c r="I3" s="9">
        <v>9</v>
      </c>
      <c r="J3" s="9">
        <v>10</v>
      </c>
      <c r="K3" s="9">
        <v>11</v>
      </c>
      <c r="L3" s="18">
        <v>12</v>
      </c>
      <c r="M3" s="9">
        <v>13</v>
      </c>
    </row>
    <row r="4" spans="1:13" ht="16.5" x14ac:dyDescent="0.25">
      <c r="A4" s="6" t="s">
        <v>22</v>
      </c>
      <c r="B4" s="19" t="s">
        <v>65</v>
      </c>
      <c r="C4" s="16">
        <f t="shared" ref="C4:D4" si="0">SUM(C5,C16)</f>
        <v>372608.6</v>
      </c>
      <c r="D4" s="16">
        <f t="shared" si="0"/>
        <v>371608.6</v>
      </c>
      <c r="E4" s="16">
        <f t="shared" ref="E4" si="1">SUM(E5,E16)</f>
        <v>432783.3</v>
      </c>
      <c r="F4" s="17">
        <f t="shared" ref="F4:F11" si="2">E4/D4*100</f>
        <v>116.46213246948538</v>
      </c>
      <c r="G4" s="17">
        <f t="shared" ref="G4:G14" si="3">E4/C4*100</f>
        <v>116.1495735739862</v>
      </c>
      <c r="H4" s="26"/>
      <c r="I4" s="16">
        <f t="shared" ref="I4" si="4">SUM(I5,I16)</f>
        <v>397911.10000000003</v>
      </c>
      <c r="J4" s="16">
        <f t="shared" ref="J4:J45" si="5">E4-I4</f>
        <v>34872.199999999953</v>
      </c>
      <c r="K4" s="17">
        <f t="shared" ref="K4:K45" si="6">E4/I4*100</f>
        <v>108.76381684250576</v>
      </c>
      <c r="L4" s="16">
        <f t="shared" ref="L4" si="7">SUM(L5,L16)</f>
        <v>373330.5</v>
      </c>
      <c r="M4" s="16">
        <f>L4-E4</f>
        <v>-59452.799999999988</v>
      </c>
    </row>
    <row r="5" spans="1:13" ht="16.5" x14ac:dyDescent="0.25">
      <c r="A5" s="5"/>
      <c r="B5" s="20" t="s">
        <v>16</v>
      </c>
      <c r="C5" s="16">
        <f t="shared" ref="C5:D5" si="8">SUM(C6,C8,C9,C14,C15)</f>
        <v>358780.19999999995</v>
      </c>
      <c r="D5" s="16">
        <f t="shared" si="8"/>
        <v>357237.1</v>
      </c>
      <c r="E5" s="16">
        <f t="shared" ref="E5" si="9">SUM(E6,E8,E9,E14,E15)</f>
        <v>417160.8</v>
      </c>
      <c r="F5" s="17">
        <f t="shared" si="2"/>
        <v>116.77420962156506</v>
      </c>
      <c r="G5" s="17">
        <f t="shared" si="3"/>
        <v>116.27196818553533</v>
      </c>
      <c r="H5" s="26"/>
      <c r="I5" s="16">
        <f t="shared" ref="I5" si="10">SUM(I6,I8,I9,I14,I15)</f>
        <v>376112.60000000003</v>
      </c>
      <c r="J5" s="16">
        <f t="shared" si="5"/>
        <v>41048.199999999953</v>
      </c>
      <c r="K5" s="17">
        <f t="shared" si="6"/>
        <v>110.91380613146168</v>
      </c>
      <c r="L5" s="16">
        <f t="shared" ref="L5" si="11">SUM(L6,L8,L9,L14,L15)</f>
        <v>361931.5</v>
      </c>
      <c r="M5" s="16">
        <f t="shared" ref="M5:M45" si="12">L5-E5</f>
        <v>-55229.299999999988</v>
      </c>
    </row>
    <row r="6" spans="1:13" ht="16.5" x14ac:dyDescent="0.25">
      <c r="A6" s="6" t="s">
        <v>23</v>
      </c>
      <c r="B6" s="12" t="s">
        <v>0</v>
      </c>
      <c r="C6" s="16">
        <v>294816.59999999998</v>
      </c>
      <c r="D6" s="16">
        <f t="shared" ref="C6:D6" si="13">D7</f>
        <v>302376.5</v>
      </c>
      <c r="E6" s="16">
        <f t="shared" ref="E6" si="14">E7</f>
        <v>359014.40000000002</v>
      </c>
      <c r="F6" s="17">
        <f t="shared" si="2"/>
        <v>118.7309198962221</v>
      </c>
      <c r="G6" s="17">
        <f t="shared" si="3"/>
        <v>121.77550382169797</v>
      </c>
      <c r="H6" s="26"/>
      <c r="I6" s="16">
        <f t="shared" ref="I6" si="15">I7</f>
        <v>315164.2</v>
      </c>
      <c r="J6" s="16">
        <f t="shared" si="5"/>
        <v>43850.200000000012</v>
      </c>
      <c r="K6" s="17">
        <f t="shared" si="6"/>
        <v>113.91344575303921</v>
      </c>
      <c r="L6" s="16">
        <f t="shared" ref="L6" si="16">L7</f>
        <v>303560</v>
      </c>
      <c r="M6" s="16">
        <f t="shared" si="12"/>
        <v>-55454.400000000023</v>
      </c>
    </row>
    <row r="7" spans="1:13" ht="45" x14ac:dyDescent="0.25">
      <c r="A7" s="6" t="s">
        <v>24</v>
      </c>
      <c r="B7" s="3" t="s">
        <v>1</v>
      </c>
      <c r="C7" s="8">
        <v>302376.5</v>
      </c>
      <c r="D7" s="8">
        <v>302376.5</v>
      </c>
      <c r="E7" s="8">
        <v>359014.40000000002</v>
      </c>
      <c r="F7" s="29">
        <f t="shared" si="2"/>
        <v>118.7309198962221</v>
      </c>
      <c r="G7" s="29">
        <f t="shared" si="3"/>
        <v>118.7309198962221</v>
      </c>
      <c r="H7" s="26" t="s">
        <v>82</v>
      </c>
      <c r="I7" s="8">
        <v>315164.2</v>
      </c>
      <c r="J7" s="8">
        <f t="shared" si="5"/>
        <v>43850.200000000012</v>
      </c>
      <c r="K7" s="29">
        <f t="shared" si="6"/>
        <v>113.91344575303921</v>
      </c>
      <c r="L7" s="8">
        <v>303560</v>
      </c>
      <c r="M7" s="8">
        <f t="shared" si="12"/>
        <v>-55454.400000000023</v>
      </c>
    </row>
    <row r="8" spans="1:13" ht="22.5" x14ac:dyDescent="0.25">
      <c r="A8" s="6" t="s">
        <v>58</v>
      </c>
      <c r="B8" s="12" t="s">
        <v>55</v>
      </c>
      <c r="C8" s="8">
        <v>19231</v>
      </c>
      <c r="D8" s="8">
        <v>18231</v>
      </c>
      <c r="E8" s="8">
        <v>18215</v>
      </c>
      <c r="F8" s="29">
        <f t="shared" si="2"/>
        <v>99.912237397838837</v>
      </c>
      <c r="G8" s="29">
        <f t="shared" si="3"/>
        <v>94.71686339763923</v>
      </c>
      <c r="H8" s="26" t="s">
        <v>101</v>
      </c>
      <c r="I8" s="8">
        <v>19131.7</v>
      </c>
      <c r="J8" s="8">
        <f t="shared" si="5"/>
        <v>-916.70000000000073</v>
      </c>
      <c r="K8" s="29">
        <f t="shared" si="6"/>
        <v>95.208475984883719</v>
      </c>
      <c r="L8" s="16">
        <v>18816</v>
      </c>
      <c r="M8" s="8">
        <f t="shared" si="12"/>
        <v>601</v>
      </c>
    </row>
    <row r="9" spans="1:13" ht="16.5" x14ac:dyDescent="0.25">
      <c r="A9" s="6" t="s">
        <v>25</v>
      </c>
      <c r="B9" s="13" t="s">
        <v>2</v>
      </c>
      <c r="C9" s="16">
        <f>SUM(C10:C13)</f>
        <v>40939.599999999999</v>
      </c>
      <c r="D9" s="16">
        <f>SUM(D10:D13)</f>
        <v>32431.599999999999</v>
      </c>
      <c r="E9" s="16">
        <f t="shared" ref="E9" si="17">SUM(E10:E13)</f>
        <v>35058.5</v>
      </c>
      <c r="F9" s="17">
        <f t="shared" si="2"/>
        <v>108.09981622861653</v>
      </c>
      <c r="G9" s="17">
        <f t="shared" si="3"/>
        <v>85.634691105921902</v>
      </c>
      <c r="H9" s="28"/>
      <c r="I9" s="16">
        <f t="shared" ref="I9" si="18">SUM(I10:I13)</f>
        <v>37372.5</v>
      </c>
      <c r="J9" s="16">
        <f t="shared" si="5"/>
        <v>-2314</v>
      </c>
      <c r="K9" s="17">
        <f t="shared" si="6"/>
        <v>93.808281490400688</v>
      </c>
      <c r="L9" s="16">
        <f>SUM(L10:L13)</f>
        <v>34753.5</v>
      </c>
      <c r="M9" s="16">
        <f t="shared" si="12"/>
        <v>-305</v>
      </c>
    </row>
    <row r="10" spans="1:13" ht="22.5" x14ac:dyDescent="0.25">
      <c r="A10" s="6" t="s">
        <v>62</v>
      </c>
      <c r="B10" s="3" t="s">
        <v>63</v>
      </c>
      <c r="C10" s="8">
        <v>21797.200000000001</v>
      </c>
      <c r="D10" s="8">
        <v>17561</v>
      </c>
      <c r="E10" s="8">
        <v>19316.099999999999</v>
      </c>
      <c r="F10" s="29">
        <f t="shared" si="2"/>
        <v>109.99430556346448</v>
      </c>
      <c r="G10" s="29">
        <f t="shared" si="3"/>
        <v>88.617345347108795</v>
      </c>
      <c r="H10" s="26" t="s">
        <v>113</v>
      </c>
      <c r="I10" s="8">
        <v>18131.400000000001</v>
      </c>
      <c r="J10" s="8">
        <f t="shared" si="5"/>
        <v>1184.6999999999971</v>
      </c>
      <c r="K10" s="29">
        <f t="shared" si="6"/>
        <v>106.53396869519176</v>
      </c>
      <c r="L10" s="8">
        <v>30637.5</v>
      </c>
      <c r="M10" s="8">
        <f t="shared" si="12"/>
        <v>11321.400000000001</v>
      </c>
    </row>
    <row r="11" spans="1:13" ht="67.5" x14ac:dyDescent="0.25">
      <c r="A11" s="6" t="s">
        <v>45</v>
      </c>
      <c r="B11" s="3" t="s">
        <v>3</v>
      </c>
      <c r="C11" s="29">
        <v>18877</v>
      </c>
      <c r="D11" s="29">
        <v>14615.6</v>
      </c>
      <c r="E11" s="29">
        <v>15457.9</v>
      </c>
      <c r="F11" s="29">
        <f t="shared" si="2"/>
        <v>105.76302033443716</v>
      </c>
      <c r="G11" s="29">
        <f t="shared" si="3"/>
        <v>81.887482121099751</v>
      </c>
      <c r="H11" s="26" t="s">
        <v>102</v>
      </c>
      <c r="I11" s="29">
        <v>18942.2</v>
      </c>
      <c r="J11" s="8">
        <f t="shared" si="5"/>
        <v>-3484.3000000000011</v>
      </c>
      <c r="K11" s="29">
        <f t="shared" si="6"/>
        <v>81.605621311146535</v>
      </c>
      <c r="L11" s="8">
        <v>3780</v>
      </c>
      <c r="M11" s="8">
        <f t="shared" si="12"/>
        <v>-11677.9</v>
      </c>
    </row>
    <row r="12" spans="1:13" ht="22.5" x14ac:dyDescent="0.25">
      <c r="A12" s="6" t="s">
        <v>44</v>
      </c>
      <c r="B12" s="3" t="s">
        <v>14</v>
      </c>
      <c r="C12" s="8">
        <v>10.4</v>
      </c>
      <c r="D12" s="8">
        <v>0</v>
      </c>
      <c r="E12" s="8">
        <v>0.1</v>
      </c>
      <c r="F12" s="29"/>
      <c r="G12" s="29">
        <f t="shared" si="3"/>
        <v>0.96153846153846156</v>
      </c>
      <c r="H12" s="26" t="s">
        <v>103</v>
      </c>
      <c r="I12" s="8">
        <v>6.2</v>
      </c>
      <c r="J12" s="8">
        <f t="shared" si="5"/>
        <v>-6.1000000000000005</v>
      </c>
      <c r="K12" s="29">
        <f t="shared" si="6"/>
        <v>1.6129032258064515</v>
      </c>
      <c r="L12" s="8">
        <v>25</v>
      </c>
      <c r="M12" s="8">
        <f t="shared" si="12"/>
        <v>24.9</v>
      </c>
    </row>
    <row r="13" spans="1:13" ht="27" x14ac:dyDescent="0.25">
      <c r="A13" s="6" t="s">
        <v>48</v>
      </c>
      <c r="B13" s="3" t="s">
        <v>40</v>
      </c>
      <c r="C13" s="8">
        <v>255</v>
      </c>
      <c r="D13" s="8">
        <v>255</v>
      </c>
      <c r="E13" s="8">
        <v>284.39999999999998</v>
      </c>
      <c r="F13" s="29">
        <f>E13/D13*100</f>
        <v>111.52941176470588</v>
      </c>
      <c r="G13" s="29">
        <f t="shared" si="3"/>
        <v>111.52941176470588</v>
      </c>
      <c r="H13" s="26" t="s">
        <v>104</v>
      </c>
      <c r="I13" s="8">
        <v>292.7</v>
      </c>
      <c r="J13" s="8">
        <f t="shared" si="5"/>
        <v>-8.3000000000000114</v>
      </c>
      <c r="K13" s="29">
        <f t="shared" si="6"/>
        <v>97.164332080628625</v>
      </c>
      <c r="L13" s="8">
        <v>311</v>
      </c>
      <c r="M13" s="8">
        <f t="shared" si="12"/>
        <v>26.600000000000023</v>
      </c>
    </row>
    <row r="14" spans="1:13" ht="39.75" customHeight="1" x14ac:dyDescent="0.25">
      <c r="A14" s="6" t="s">
        <v>26</v>
      </c>
      <c r="B14" s="15" t="s">
        <v>4</v>
      </c>
      <c r="C14" s="8">
        <v>3793</v>
      </c>
      <c r="D14" s="8">
        <v>4198</v>
      </c>
      <c r="E14" s="8">
        <v>4872.8</v>
      </c>
      <c r="F14" s="29">
        <f>E14/D14*100</f>
        <v>116.07432110528823</v>
      </c>
      <c r="G14" s="29">
        <f t="shared" si="3"/>
        <v>128.46823095175324</v>
      </c>
      <c r="H14" s="26" t="s">
        <v>85</v>
      </c>
      <c r="I14" s="8">
        <v>4443.8999999999996</v>
      </c>
      <c r="J14" s="8">
        <f t="shared" si="5"/>
        <v>428.90000000000055</v>
      </c>
      <c r="K14" s="29">
        <f t="shared" si="6"/>
        <v>109.65143230045682</v>
      </c>
      <c r="L14" s="8">
        <v>4802</v>
      </c>
      <c r="M14" s="8">
        <f t="shared" si="12"/>
        <v>-70.800000000000182</v>
      </c>
    </row>
    <row r="15" spans="1:13" ht="16.5" x14ac:dyDescent="0.25">
      <c r="A15" s="6" t="s">
        <v>27</v>
      </c>
      <c r="B15" s="15" t="s">
        <v>20</v>
      </c>
      <c r="C15" s="8">
        <v>0</v>
      </c>
      <c r="D15" s="8">
        <v>0</v>
      </c>
      <c r="E15" s="8">
        <v>0.1</v>
      </c>
      <c r="F15" s="29"/>
      <c r="G15" s="29"/>
      <c r="H15" s="28"/>
      <c r="I15" s="8">
        <v>0.3</v>
      </c>
      <c r="J15" s="8">
        <f t="shared" si="5"/>
        <v>-0.19999999999999998</v>
      </c>
      <c r="K15" s="29">
        <f t="shared" si="6"/>
        <v>33.333333333333336</v>
      </c>
      <c r="L15" s="8">
        <v>0</v>
      </c>
      <c r="M15" s="8">
        <f t="shared" si="12"/>
        <v>-0.1</v>
      </c>
    </row>
    <row r="16" spans="1:13" ht="16.5" x14ac:dyDescent="0.25">
      <c r="A16" s="6"/>
      <c r="B16" s="21" t="s">
        <v>17</v>
      </c>
      <c r="C16" s="16">
        <f>C17+C26+C28+C29+C34+C35</f>
        <v>13828.4</v>
      </c>
      <c r="D16" s="16">
        <f>D17+D26+D28+D29+D34+D35</f>
        <v>14371.5</v>
      </c>
      <c r="E16" s="16">
        <f>E17+E26+E28+E29+E34+E35</f>
        <v>15622.5</v>
      </c>
      <c r="F16" s="17">
        <f>E16/D16*100</f>
        <v>108.70472810771319</v>
      </c>
      <c r="G16" s="17">
        <f>E16/C16*100</f>
        <v>112.97402447137775</v>
      </c>
      <c r="H16" s="28"/>
      <c r="I16" s="16">
        <f>I17+I26+I28+I29+I34+I35</f>
        <v>21798.500000000004</v>
      </c>
      <c r="J16" s="16">
        <f t="shared" si="5"/>
        <v>-6176.0000000000036</v>
      </c>
      <c r="K16" s="17">
        <f t="shared" si="6"/>
        <v>71.667775305640276</v>
      </c>
      <c r="L16" s="16">
        <f>L17+L26+L28+L29+L34+L35</f>
        <v>11399</v>
      </c>
      <c r="M16" s="16">
        <f t="shared" si="12"/>
        <v>-4223.5</v>
      </c>
    </row>
    <row r="17" spans="1:13" ht="40.5" x14ac:dyDescent="0.25">
      <c r="A17" s="6" t="s">
        <v>28</v>
      </c>
      <c r="B17" s="12" t="s">
        <v>5</v>
      </c>
      <c r="C17" s="16">
        <f>SUM(C18:C25)</f>
        <v>7871.4</v>
      </c>
      <c r="D17" s="16">
        <f>SUM(D18:D25)</f>
        <v>7482.6</v>
      </c>
      <c r="E17" s="16">
        <f>SUM(E18:E25)</f>
        <v>7891.6</v>
      </c>
      <c r="F17" s="17">
        <f>E17/D17*100</f>
        <v>105.46601448694304</v>
      </c>
      <c r="G17" s="17">
        <f>E17/C17*100</f>
        <v>100.25662525090837</v>
      </c>
      <c r="H17" s="28"/>
      <c r="I17" s="16">
        <f>SUM(I18:I25)</f>
        <v>10103.200000000001</v>
      </c>
      <c r="J17" s="16">
        <f t="shared" si="5"/>
        <v>-2211.6000000000004</v>
      </c>
      <c r="K17" s="17">
        <f t="shared" si="6"/>
        <v>78.109905772428533</v>
      </c>
      <c r="L17" s="16">
        <f>SUM(L18:L25)</f>
        <v>7431</v>
      </c>
      <c r="M17" s="16">
        <f t="shared" si="12"/>
        <v>-460.60000000000036</v>
      </c>
    </row>
    <row r="18" spans="1:13" ht="27" x14ac:dyDescent="0.25">
      <c r="A18" s="6" t="s">
        <v>67</v>
      </c>
      <c r="B18" s="3" t="s">
        <v>68</v>
      </c>
      <c r="C18" s="8">
        <v>53</v>
      </c>
      <c r="D18" s="8">
        <v>53</v>
      </c>
      <c r="E18" s="8">
        <v>52.6</v>
      </c>
      <c r="F18" s="29">
        <f>E18/D18*100</f>
        <v>99.245283018867923</v>
      </c>
      <c r="G18" s="29">
        <f>E18/C18*100</f>
        <v>99.245283018867923</v>
      </c>
      <c r="H18" s="26" t="s">
        <v>112</v>
      </c>
      <c r="I18" s="8">
        <v>52.1</v>
      </c>
      <c r="J18" s="8">
        <f t="shared" ref="J18" si="19">E18-I18</f>
        <v>0.5</v>
      </c>
      <c r="K18" s="29">
        <f t="shared" ref="K18" si="20">E18/I18*100</f>
        <v>100.95969289827255</v>
      </c>
      <c r="L18" s="8">
        <v>50</v>
      </c>
      <c r="M18" s="8">
        <f t="shared" si="12"/>
        <v>-2.6000000000000014</v>
      </c>
    </row>
    <row r="19" spans="1:13" ht="46.5" customHeight="1" x14ac:dyDescent="0.25">
      <c r="A19" s="6" t="s">
        <v>59</v>
      </c>
      <c r="B19" s="3" t="s">
        <v>18</v>
      </c>
      <c r="C19" s="8">
        <v>4011</v>
      </c>
      <c r="D19" s="8">
        <v>4204.5</v>
      </c>
      <c r="E19" s="8">
        <v>4237.3999999999996</v>
      </c>
      <c r="F19" s="29">
        <f>E19/D19*100</f>
        <v>100.78249494589129</v>
      </c>
      <c r="G19" s="29">
        <f>E19/C19*100</f>
        <v>105.64447768636249</v>
      </c>
      <c r="H19" s="26" t="s">
        <v>115</v>
      </c>
      <c r="I19" s="8">
        <v>5885.6</v>
      </c>
      <c r="J19" s="8">
        <f t="shared" si="5"/>
        <v>-1648.2000000000007</v>
      </c>
      <c r="K19" s="29">
        <f t="shared" si="6"/>
        <v>71.996058175886901</v>
      </c>
      <c r="L19" s="8">
        <v>3840</v>
      </c>
      <c r="M19" s="8">
        <f t="shared" si="12"/>
        <v>-397.39999999999964</v>
      </c>
    </row>
    <row r="20" spans="1:13" ht="54" x14ac:dyDescent="0.25">
      <c r="A20" s="6" t="s">
        <v>29</v>
      </c>
      <c r="B20" s="3" t="s">
        <v>21</v>
      </c>
      <c r="C20" s="8">
        <v>485</v>
      </c>
      <c r="D20" s="8">
        <v>347.5</v>
      </c>
      <c r="E20" s="8">
        <v>635.70000000000005</v>
      </c>
      <c r="F20" s="29">
        <f>E20/D20*100</f>
        <v>182.93525179856115</v>
      </c>
      <c r="G20" s="29">
        <f>E20/C20*100</f>
        <v>131.0721649484536</v>
      </c>
      <c r="H20" s="38" t="s">
        <v>116</v>
      </c>
      <c r="I20" s="8">
        <v>634.6</v>
      </c>
      <c r="J20" s="8">
        <f t="shared" si="5"/>
        <v>1.1000000000000227</v>
      </c>
      <c r="K20" s="29">
        <f t="shared" si="6"/>
        <v>100.1733375354554</v>
      </c>
      <c r="L20" s="8">
        <v>298</v>
      </c>
      <c r="M20" s="8">
        <f t="shared" si="12"/>
        <v>-337.70000000000005</v>
      </c>
    </row>
    <row r="21" spans="1:13" ht="108" x14ac:dyDescent="0.25">
      <c r="A21" s="6" t="s">
        <v>74</v>
      </c>
      <c r="B21" s="3" t="s">
        <v>73</v>
      </c>
      <c r="C21" s="8">
        <v>0</v>
      </c>
      <c r="D21" s="8">
        <v>0</v>
      </c>
      <c r="E21" s="8">
        <v>1.6</v>
      </c>
      <c r="F21" s="29"/>
      <c r="G21" s="29"/>
      <c r="H21" s="26" t="s">
        <v>86</v>
      </c>
      <c r="I21" s="8">
        <v>0.1</v>
      </c>
      <c r="J21" s="8">
        <f t="shared" ref="J21:J22" si="21">E21-I21</f>
        <v>1.5</v>
      </c>
      <c r="K21" s="29">
        <f t="shared" ref="K21" si="22">E21/I21*100</f>
        <v>1600</v>
      </c>
      <c r="L21" s="34">
        <v>1</v>
      </c>
      <c r="M21" s="8">
        <f t="shared" ref="M21" si="23">L21-E21</f>
        <v>-0.60000000000000009</v>
      </c>
    </row>
    <row r="22" spans="1:13" ht="40.5" x14ac:dyDescent="0.25">
      <c r="A22" s="6" t="s">
        <v>80</v>
      </c>
      <c r="B22" s="3" t="s">
        <v>81</v>
      </c>
      <c r="C22" s="8">
        <v>59.4</v>
      </c>
      <c r="D22" s="8">
        <v>23.8</v>
      </c>
      <c r="E22" s="8">
        <v>7.9</v>
      </c>
      <c r="F22" s="29">
        <f>E22/D22*100</f>
        <v>33.193277310924366</v>
      </c>
      <c r="G22" s="29">
        <f>E22/C22*100</f>
        <v>13.299663299663301</v>
      </c>
      <c r="H22" s="26" t="s">
        <v>114</v>
      </c>
      <c r="I22" s="8">
        <v>58.8</v>
      </c>
      <c r="J22" s="8">
        <f t="shared" si="21"/>
        <v>-50.9</v>
      </c>
      <c r="K22" s="29">
        <f t="shared" si="6"/>
        <v>13.435374149659864</v>
      </c>
      <c r="L22" s="34">
        <v>0</v>
      </c>
      <c r="M22" s="8">
        <f t="shared" si="12"/>
        <v>-7.9</v>
      </c>
    </row>
    <row r="23" spans="1:13" ht="40.5" x14ac:dyDescent="0.25">
      <c r="A23" s="6" t="s">
        <v>56</v>
      </c>
      <c r="B23" s="3" t="s">
        <v>57</v>
      </c>
      <c r="C23" s="8">
        <v>858</v>
      </c>
      <c r="D23" s="8">
        <v>448.8</v>
      </c>
      <c r="E23" s="8">
        <v>444.6</v>
      </c>
      <c r="F23" s="29">
        <f>E23/D23*100</f>
        <v>99.064171122994665</v>
      </c>
      <c r="G23" s="29">
        <f>E23/C23*100</f>
        <v>51.81818181818182</v>
      </c>
      <c r="H23" s="38" t="s">
        <v>83</v>
      </c>
      <c r="I23" s="8">
        <v>934.2</v>
      </c>
      <c r="J23" s="8">
        <f t="shared" si="5"/>
        <v>-489.6</v>
      </c>
      <c r="K23" s="29">
        <f t="shared" si="6"/>
        <v>47.591522157996145</v>
      </c>
      <c r="L23" s="34">
        <v>837</v>
      </c>
      <c r="M23" s="8">
        <f t="shared" si="12"/>
        <v>392.4</v>
      </c>
    </row>
    <row r="24" spans="1:13" ht="16.5" x14ac:dyDescent="0.25">
      <c r="A24" s="6" t="s">
        <v>69</v>
      </c>
      <c r="B24" s="3" t="s">
        <v>70</v>
      </c>
      <c r="C24" s="8">
        <v>0</v>
      </c>
      <c r="D24" s="8">
        <v>0</v>
      </c>
      <c r="E24" s="8">
        <v>0</v>
      </c>
      <c r="F24" s="29">
        <v>0</v>
      </c>
      <c r="G24" s="29">
        <v>0</v>
      </c>
      <c r="H24" s="28"/>
      <c r="I24" s="8">
        <v>15</v>
      </c>
      <c r="J24" s="8">
        <f t="shared" ref="J24" si="24">E24-I24</f>
        <v>-15</v>
      </c>
      <c r="K24" s="29">
        <f t="shared" ref="K24" si="25">E24/I24*100</f>
        <v>0</v>
      </c>
      <c r="L24" s="34">
        <v>0</v>
      </c>
      <c r="M24" s="8">
        <f t="shared" si="12"/>
        <v>0</v>
      </c>
    </row>
    <row r="25" spans="1:13" ht="27" x14ac:dyDescent="0.25">
      <c r="A25" s="6" t="s">
        <v>30</v>
      </c>
      <c r="B25" s="3" t="s">
        <v>19</v>
      </c>
      <c r="C25" s="8">
        <v>2405</v>
      </c>
      <c r="D25" s="8">
        <v>2405</v>
      </c>
      <c r="E25" s="8">
        <v>2511.8000000000002</v>
      </c>
      <c r="F25" s="29">
        <f>E25/D25*100</f>
        <v>104.44074844074845</v>
      </c>
      <c r="G25" s="29">
        <f t="shared" ref="G25:G34" si="26">E25/C25*100</f>
        <v>104.44074844074845</v>
      </c>
      <c r="H25" s="26" t="s">
        <v>88</v>
      </c>
      <c r="I25" s="8">
        <v>2522.8000000000002</v>
      </c>
      <c r="J25" s="8">
        <f t="shared" si="5"/>
        <v>-11</v>
      </c>
      <c r="K25" s="29">
        <f t="shared" si="6"/>
        <v>99.563976534009839</v>
      </c>
      <c r="L25" s="34">
        <v>2405</v>
      </c>
      <c r="M25" s="8">
        <f t="shared" si="12"/>
        <v>-106.80000000000018</v>
      </c>
    </row>
    <row r="26" spans="1:13" ht="27" x14ac:dyDescent="0.25">
      <c r="A26" s="6" t="s">
        <v>31</v>
      </c>
      <c r="B26" s="13" t="s">
        <v>6</v>
      </c>
      <c r="C26" s="16">
        <f>C27</f>
        <v>1916</v>
      </c>
      <c r="D26" s="16">
        <f>D27</f>
        <v>1688</v>
      </c>
      <c r="E26" s="16">
        <f t="shared" ref="E26" si="27">E27</f>
        <v>1496.3</v>
      </c>
      <c r="F26" s="17">
        <f>E26/D26*100</f>
        <v>88.643364928909946</v>
      </c>
      <c r="G26" s="17">
        <f t="shared" si="26"/>
        <v>78.09498956158663</v>
      </c>
      <c r="H26" s="28"/>
      <c r="I26" s="16">
        <f t="shared" ref="I26" si="28">I27</f>
        <v>1558.1</v>
      </c>
      <c r="J26" s="8">
        <f t="shared" si="5"/>
        <v>-61.799999999999955</v>
      </c>
      <c r="K26" s="29">
        <f t="shared" si="6"/>
        <v>96.033630704062645</v>
      </c>
      <c r="L26" s="16">
        <f>L27</f>
        <v>1444</v>
      </c>
      <c r="M26" s="8">
        <f t="shared" si="12"/>
        <v>-52.299999999999955</v>
      </c>
    </row>
    <row r="27" spans="1:13" ht="33.75" x14ac:dyDescent="0.25">
      <c r="A27" s="6" t="s">
        <v>32</v>
      </c>
      <c r="B27" s="15" t="s">
        <v>7</v>
      </c>
      <c r="C27" s="8">
        <v>1916</v>
      </c>
      <c r="D27" s="8">
        <v>1688</v>
      </c>
      <c r="E27" s="8">
        <v>1496.3</v>
      </c>
      <c r="F27" s="29">
        <f>E27/D27*100</f>
        <v>88.643364928909946</v>
      </c>
      <c r="G27" s="29">
        <f t="shared" si="26"/>
        <v>78.09498956158663</v>
      </c>
      <c r="H27" s="26" t="s">
        <v>111</v>
      </c>
      <c r="I27" s="8">
        <v>1558.1</v>
      </c>
      <c r="J27" s="8">
        <f t="shared" si="5"/>
        <v>-61.799999999999955</v>
      </c>
      <c r="K27" s="29">
        <f t="shared" si="6"/>
        <v>96.033630704062645</v>
      </c>
      <c r="L27" s="8">
        <v>1444</v>
      </c>
      <c r="M27" s="8">
        <f t="shared" si="12"/>
        <v>-52.299999999999955</v>
      </c>
    </row>
    <row r="28" spans="1:13" ht="16.5" x14ac:dyDescent="0.25">
      <c r="A28" s="6" t="s">
        <v>41</v>
      </c>
      <c r="B28" s="15" t="s">
        <v>66</v>
      </c>
      <c r="C28" s="8">
        <v>0</v>
      </c>
      <c r="D28" s="8">
        <v>51.6</v>
      </c>
      <c r="E28" s="8">
        <v>52.6</v>
      </c>
      <c r="F28" s="29">
        <f>E28/D28*100</f>
        <v>101.93798449612403</v>
      </c>
      <c r="G28" s="29"/>
      <c r="H28" s="26" t="s">
        <v>86</v>
      </c>
      <c r="I28" s="8">
        <v>20.9</v>
      </c>
      <c r="J28" s="8">
        <f t="shared" si="5"/>
        <v>31.700000000000003</v>
      </c>
      <c r="K28" s="29">
        <f t="shared" si="6"/>
        <v>251.67464114832535</v>
      </c>
      <c r="L28" s="8">
        <v>0</v>
      </c>
      <c r="M28" s="8">
        <f t="shared" si="12"/>
        <v>-52.6</v>
      </c>
    </row>
    <row r="29" spans="1:13" ht="27" x14ac:dyDescent="0.25">
      <c r="A29" s="6" t="s">
        <v>33</v>
      </c>
      <c r="B29" s="12" t="s">
        <v>8</v>
      </c>
      <c r="C29" s="16">
        <f>SUM(C30:C33)</f>
        <v>2507</v>
      </c>
      <c r="D29" s="16">
        <f>SUM(D30:D33)</f>
        <v>2335.3999999999996</v>
      </c>
      <c r="E29" s="16">
        <f>SUM(E30:E33)</f>
        <v>2597.7999999999997</v>
      </c>
      <c r="F29" s="17">
        <f t="shared" ref="F29:F34" si="29">E29/D29*100</f>
        <v>111.23576261025948</v>
      </c>
      <c r="G29" s="17">
        <f t="shared" si="26"/>
        <v>103.62185879537293</v>
      </c>
      <c r="H29" s="28"/>
      <c r="I29" s="16">
        <f>SUM(I30:I33)</f>
        <v>3018.6</v>
      </c>
      <c r="J29" s="8">
        <f t="shared" si="5"/>
        <v>-420.80000000000018</v>
      </c>
      <c r="K29" s="29">
        <f t="shared" si="6"/>
        <v>86.059762803948843</v>
      </c>
      <c r="L29" s="16">
        <f>SUM(L30:L31)</f>
        <v>1208</v>
      </c>
      <c r="M29" s="8">
        <f t="shared" si="12"/>
        <v>-1389.7999999999997</v>
      </c>
    </row>
    <row r="30" spans="1:13" ht="40.5" x14ac:dyDescent="0.25">
      <c r="A30" s="6" t="s">
        <v>47</v>
      </c>
      <c r="B30" s="3" t="s">
        <v>12</v>
      </c>
      <c r="C30" s="8">
        <v>1859</v>
      </c>
      <c r="D30" s="8">
        <v>414.3</v>
      </c>
      <c r="E30" s="8">
        <v>487.6</v>
      </c>
      <c r="F30" s="29">
        <f t="shared" si="29"/>
        <v>117.69249336229785</v>
      </c>
      <c r="G30" s="29">
        <f t="shared" si="26"/>
        <v>26.229155459924691</v>
      </c>
      <c r="H30" s="26" t="s">
        <v>110</v>
      </c>
      <c r="I30" s="8">
        <v>1854.4</v>
      </c>
      <c r="J30" s="8">
        <f t="shared" si="5"/>
        <v>-1366.8000000000002</v>
      </c>
      <c r="K30" s="29">
        <f t="shared" si="6"/>
        <v>26.294219154443489</v>
      </c>
      <c r="L30" s="8">
        <v>223</v>
      </c>
      <c r="M30" s="8">
        <f t="shared" si="12"/>
        <v>-264.60000000000002</v>
      </c>
    </row>
    <row r="31" spans="1:13" ht="42.75" customHeight="1" x14ac:dyDescent="0.25">
      <c r="A31" s="6" t="s">
        <v>60</v>
      </c>
      <c r="B31" s="3" t="s">
        <v>15</v>
      </c>
      <c r="C31" s="8">
        <v>636</v>
      </c>
      <c r="D31" s="8">
        <v>1555.1</v>
      </c>
      <c r="E31" s="8">
        <v>1734.5</v>
      </c>
      <c r="F31" s="29">
        <f t="shared" si="29"/>
        <v>111.53623561185778</v>
      </c>
      <c r="G31" s="29">
        <f t="shared" si="26"/>
        <v>272.72012578616352</v>
      </c>
      <c r="H31" s="26" t="s">
        <v>117</v>
      </c>
      <c r="I31" s="8">
        <v>1093.5</v>
      </c>
      <c r="J31" s="8">
        <f t="shared" si="5"/>
        <v>641</v>
      </c>
      <c r="K31" s="29">
        <f t="shared" si="6"/>
        <v>158.61911294010059</v>
      </c>
      <c r="L31" s="34">
        <v>985</v>
      </c>
      <c r="M31" s="8">
        <f t="shared" si="12"/>
        <v>-749.5</v>
      </c>
    </row>
    <row r="32" spans="1:13" ht="57" customHeight="1" x14ac:dyDescent="0.25">
      <c r="A32" s="6"/>
      <c r="B32" s="3" t="s">
        <v>105</v>
      </c>
      <c r="C32" s="8">
        <v>0</v>
      </c>
      <c r="D32" s="8">
        <v>326</v>
      </c>
      <c r="E32" s="8">
        <v>326</v>
      </c>
      <c r="F32" s="29">
        <f t="shared" si="29"/>
        <v>100</v>
      </c>
      <c r="G32" s="29"/>
      <c r="H32" s="26" t="s">
        <v>107</v>
      </c>
      <c r="I32" s="8">
        <v>0</v>
      </c>
      <c r="J32" s="8">
        <v>0</v>
      </c>
      <c r="K32" s="29"/>
      <c r="L32" s="34">
        <v>0</v>
      </c>
      <c r="M32" s="8">
        <f t="shared" si="12"/>
        <v>-326</v>
      </c>
    </row>
    <row r="33" spans="1:13" ht="68.25" customHeight="1" x14ac:dyDescent="0.25">
      <c r="A33" s="6" t="s">
        <v>90</v>
      </c>
      <c r="B33" s="3" t="s">
        <v>89</v>
      </c>
      <c r="C33" s="8">
        <v>12</v>
      </c>
      <c r="D33" s="8">
        <v>40</v>
      </c>
      <c r="E33" s="8">
        <v>49.7</v>
      </c>
      <c r="F33" s="29">
        <f t="shared" si="29"/>
        <v>124.25000000000001</v>
      </c>
      <c r="G33" s="29">
        <f t="shared" si="26"/>
        <v>414.16666666666669</v>
      </c>
      <c r="H33" s="26" t="s">
        <v>118</v>
      </c>
      <c r="I33" s="8">
        <v>70.7</v>
      </c>
      <c r="J33" s="33">
        <f t="shared" si="5"/>
        <v>-21</v>
      </c>
      <c r="K33" s="29">
        <f t="shared" si="6"/>
        <v>70.297029702970292</v>
      </c>
      <c r="L33" s="34">
        <v>0</v>
      </c>
      <c r="M33" s="8"/>
    </row>
    <row r="34" spans="1:13" ht="22.5" x14ac:dyDescent="0.25">
      <c r="A34" s="6" t="s">
        <v>34</v>
      </c>
      <c r="B34" s="13" t="s">
        <v>9</v>
      </c>
      <c r="C34" s="8">
        <v>1534</v>
      </c>
      <c r="D34" s="8">
        <v>2813.9</v>
      </c>
      <c r="E34" s="8">
        <v>3584.6</v>
      </c>
      <c r="F34" s="29">
        <f t="shared" si="29"/>
        <v>127.38903301467712</v>
      </c>
      <c r="G34" s="29">
        <f t="shared" si="26"/>
        <v>233.67666232073012</v>
      </c>
      <c r="H34" s="26" t="s">
        <v>108</v>
      </c>
      <c r="I34" s="8">
        <v>7097.3</v>
      </c>
      <c r="J34" s="8">
        <f t="shared" si="5"/>
        <v>-3512.7000000000003</v>
      </c>
      <c r="K34" s="29">
        <f t="shared" si="6"/>
        <v>50.50653065250166</v>
      </c>
      <c r="L34" s="8">
        <v>1316</v>
      </c>
      <c r="M34" s="8">
        <f t="shared" si="12"/>
        <v>-2268.6</v>
      </c>
    </row>
    <row r="35" spans="1:13" ht="22.5" x14ac:dyDescent="0.25">
      <c r="A35" s="6" t="s">
        <v>35</v>
      </c>
      <c r="B35" s="13" t="s">
        <v>10</v>
      </c>
      <c r="C35" s="8">
        <v>0</v>
      </c>
      <c r="D35" s="8">
        <v>0</v>
      </c>
      <c r="E35" s="36" t="s">
        <v>106</v>
      </c>
      <c r="F35" s="29"/>
      <c r="G35" s="29"/>
      <c r="H35" s="26" t="s">
        <v>109</v>
      </c>
      <c r="I35" s="8">
        <v>0.4</v>
      </c>
      <c r="J35" s="8">
        <f t="shared" si="5"/>
        <v>-0.8</v>
      </c>
      <c r="K35" s="29">
        <f t="shared" si="6"/>
        <v>-100</v>
      </c>
      <c r="L35" s="8">
        <v>0</v>
      </c>
      <c r="M35" s="8">
        <f t="shared" si="12"/>
        <v>0.4</v>
      </c>
    </row>
    <row r="36" spans="1:13" ht="16.5" x14ac:dyDescent="0.25">
      <c r="A36" s="5" t="s">
        <v>36</v>
      </c>
      <c r="B36" s="13" t="s">
        <v>11</v>
      </c>
      <c r="C36" s="16">
        <f>SUM(C37:C44)</f>
        <v>635354.5</v>
      </c>
      <c r="D36" s="16">
        <f>SUM(D37:D44)</f>
        <v>817113.49999999988</v>
      </c>
      <c r="E36" s="16">
        <f>SUM(E37:E44)</f>
        <v>786247.99999999988</v>
      </c>
      <c r="F36" s="17">
        <f t="shared" ref="F36:F42" si="30">E36/D36*100</f>
        <v>96.222617788104102</v>
      </c>
      <c r="G36" s="17">
        <f t="shared" ref="G36:G42" si="31">E36/C36*100</f>
        <v>123.7494973278697</v>
      </c>
      <c r="H36" s="28"/>
      <c r="I36" s="31">
        <f t="shared" ref="I36" si="32">SUM(I37:I44)</f>
        <v>542697</v>
      </c>
      <c r="J36" s="16">
        <f t="shared" si="5"/>
        <v>243550.99999999988</v>
      </c>
      <c r="K36" s="17">
        <f t="shared" si="6"/>
        <v>144.87789687431473</v>
      </c>
      <c r="L36" s="16">
        <f>SUM(L37:L44)</f>
        <v>588822.69999999995</v>
      </c>
      <c r="M36" s="16">
        <f t="shared" si="12"/>
        <v>-197425.29999999993</v>
      </c>
    </row>
    <row r="37" spans="1:13" ht="22.5" x14ac:dyDescent="0.25">
      <c r="A37" s="6" t="s">
        <v>52</v>
      </c>
      <c r="B37" s="11" t="s">
        <v>53</v>
      </c>
      <c r="C37" s="39">
        <v>68590.7</v>
      </c>
      <c r="D37" s="39">
        <v>129061.7</v>
      </c>
      <c r="E37" s="39">
        <v>129061.7</v>
      </c>
      <c r="F37" s="29">
        <f t="shared" si="30"/>
        <v>100</v>
      </c>
      <c r="G37" s="29">
        <f t="shared" si="31"/>
        <v>188.1620977771039</v>
      </c>
      <c r="H37" s="26" t="s">
        <v>87</v>
      </c>
      <c r="I37" s="32">
        <v>50483.7</v>
      </c>
      <c r="J37" s="8">
        <f t="shared" si="5"/>
        <v>78578</v>
      </c>
      <c r="K37" s="29">
        <f t="shared" si="6"/>
        <v>255.65023958228102</v>
      </c>
      <c r="L37" s="8">
        <v>92955</v>
      </c>
      <c r="M37" s="8">
        <f t="shared" si="12"/>
        <v>-36106.699999999997</v>
      </c>
    </row>
    <row r="38" spans="1:13" ht="32.25" customHeight="1" x14ac:dyDescent="0.25">
      <c r="A38" s="6" t="s">
        <v>37</v>
      </c>
      <c r="B38" s="3" t="s">
        <v>46</v>
      </c>
      <c r="C38" s="39">
        <v>189630.2</v>
      </c>
      <c r="D38" s="39">
        <v>302357.7</v>
      </c>
      <c r="E38" s="39">
        <v>271563.7</v>
      </c>
      <c r="F38" s="29">
        <f t="shared" si="30"/>
        <v>89.815374306657318</v>
      </c>
      <c r="G38" s="29">
        <f t="shared" si="31"/>
        <v>143.20698918210283</v>
      </c>
      <c r="H38" s="26" t="s">
        <v>121</v>
      </c>
      <c r="I38" s="8">
        <v>141914.6</v>
      </c>
      <c r="J38" s="8">
        <f t="shared" si="5"/>
        <v>129649.1</v>
      </c>
      <c r="K38" s="29">
        <f t="shared" si="6"/>
        <v>191.35712604622782</v>
      </c>
      <c r="L38" s="8">
        <v>93029.4</v>
      </c>
      <c r="M38" s="8">
        <f t="shared" si="12"/>
        <v>-178534.30000000002</v>
      </c>
    </row>
    <row r="39" spans="1:13" ht="22.5" x14ac:dyDescent="0.25">
      <c r="A39" s="6" t="s">
        <v>38</v>
      </c>
      <c r="B39" s="4" t="s">
        <v>78</v>
      </c>
      <c r="C39" s="39">
        <v>364017.8</v>
      </c>
      <c r="D39" s="39">
        <v>371864.3</v>
      </c>
      <c r="E39" s="39">
        <v>371787.8</v>
      </c>
      <c r="F39" s="29">
        <f t="shared" si="30"/>
        <v>99.979427979507577</v>
      </c>
      <c r="G39" s="29">
        <f t="shared" si="31"/>
        <v>102.13451100468166</v>
      </c>
      <c r="H39" s="26" t="s">
        <v>84</v>
      </c>
      <c r="I39" s="8">
        <v>335220.3</v>
      </c>
      <c r="J39" s="8">
        <f t="shared" si="5"/>
        <v>36567.5</v>
      </c>
      <c r="K39" s="29">
        <f t="shared" si="6"/>
        <v>110.9084980832008</v>
      </c>
      <c r="L39" s="8">
        <v>390610.6</v>
      </c>
      <c r="M39" s="8">
        <f t="shared" si="12"/>
        <v>18822.799999999988</v>
      </c>
    </row>
    <row r="40" spans="1:13" ht="27" x14ac:dyDescent="0.25">
      <c r="A40" s="6" t="s">
        <v>49</v>
      </c>
      <c r="B40" s="4" t="s">
        <v>61</v>
      </c>
      <c r="C40" s="39">
        <v>13115.8</v>
      </c>
      <c r="D40" s="39">
        <v>13816.7</v>
      </c>
      <c r="E40" s="39">
        <v>13816.7</v>
      </c>
      <c r="F40" s="29">
        <f t="shared" si="30"/>
        <v>100</v>
      </c>
      <c r="G40" s="29">
        <f t="shared" si="31"/>
        <v>105.34393632107842</v>
      </c>
      <c r="H40" s="26" t="s">
        <v>120</v>
      </c>
      <c r="I40" s="8">
        <v>13192.7</v>
      </c>
      <c r="J40" s="8">
        <f t="shared" si="5"/>
        <v>624</v>
      </c>
      <c r="K40" s="29">
        <f t="shared" si="6"/>
        <v>104.7298884989426</v>
      </c>
      <c r="L40" s="8">
        <v>12227.7</v>
      </c>
      <c r="M40" s="8">
        <f t="shared" si="12"/>
        <v>-1589</v>
      </c>
    </row>
    <row r="41" spans="1:13" ht="16.5" x14ac:dyDescent="0.25">
      <c r="A41" s="6" t="s">
        <v>71</v>
      </c>
      <c r="B41" s="4" t="s">
        <v>72</v>
      </c>
      <c r="C41" s="39">
        <v>0</v>
      </c>
      <c r="D41" s="39">
        <v>0</v>
      </c>
      <c r="E41" s="39">
        <v>0</v>
      </c>
      <c r="F41" s="29"/>
      <c r="G41" s="29"/>
      <c r="H41" s="28"/>
      <c r="I41" s="8">
        <v>1770.3</v>
      </c>
      <c r="J41" s="8">
        <f t="shared" ref="J41" si="33">E41-I41</f>
        <v>-1770.3</v>
      </c>
      <c r="K41" s="29">
        <f t="shared" si="6"/>
        <v>0</v>
      </c>
      <c r="L41" s="8">
        <v>0</v>
      </c>
      <c r="M41" s="8">
        <f t="shared" ref="M41" si="34">L41-E41</f>
        <v>0</v>
      </c>
    </row>
    <row r="42" spans="1:13" ht="22.5" x14ac:dyDescent="0.25">
      <c r="A42" s="6" t="s">
        <v>50</v>
      </c>
      <c r="B42" s="3" t="s">
        <v>51</v>
      </c>
      <c r="C42" s="39">
        <v>0</v>
      </c>
      <c r="D42" s="39">
        <v>13.1</v>
      </c>
      <c r="E42" s="39">
        <v>13.1</v>
      </c>
      <c r="F42" s="29">
        <f t="shared" si="30"/>
        <v>100</v>
      </c>
      <c r="G42" s="29"/>
      <c r="H42" s="26" t="s">
        <v>119</v>
      </c>
      <c r="I42" s="8">
        <v>115.4</v>
      </c>
      <c r="J42" s="8">
        <f t="shared" si="5"/>
        <v>-102.30000000000001</v>
      </c>
      <c r="K42" s="29">
        <f t="shared" si="6"/>
        <v>11.351819757365684</v>
      </c>
      <c r="L42" s="8">
        <v>0</v>
      </c>
      <c r="M42" s="8">
        <f t="shared" si="12"/>
        <v>-13.1</v>
      </c>
    </row>
    <row r="43" spans="1:13" ht="27.75" customHeight="1" x14ac:dyDescent="0.25">
      <c r="A43" s="7" t="s">
        <v>79</v>
      </c>
      <c r="B43" s="3" t="s">
        <v>91</v>
      </c>
      <c r="C43" s="39"/>
      <c r="D43" s="35"/>
      <c r="E43" s="8">
        <v>106.5</v>
      </c>
      <c r="F43" s="29"/>
      <c r="G43" s="29"/>
      <c r="H43" s="28"/>
      <c r="I43" s="8">
        <v>48.2</v>
      </c>
      <c r="J43" s="8">
        <f t="shared" si="5"/>
        <v>58.3</v>
      </c>
      <c r="K43" s="29">
        <f t="shared" si="6"/>
        <v>220.95435684647299</v>
      </c>
      <c r="L43" s="8">
        <v>0</v>
      </c>
      <c r="M43" s="8">
        <f t="shared" si="12"/>
        <v>-106.5</v>
      </c>
    </row>
    <row r="44" spans="1:13" ht="41.25" customHeight="1" x14ac:dyDescent="0.25">
      <c r="A44" s="7" t="s">
        <v>42</v>
      </c>
      <c r="B44" s="3" t="s">
        <v>43</v>
      </c>
      <c r="C44" s="39"/>
      <c r="D44" s="35"/>
      <c r="E44" s="8">
        <v>-101.5</v>
      </c>
      <c r="F44" s="29"/>
      <c r="G44" s="29"/>
      <c r="H44" s="28"/>
      <c r="I44" s="8">
        <v>-48.2</v>
      </c>
      <c r="J44" s="8">
        <f t="shared" si="5"/>
        <v>-53.3</v>
      </c>
      <c r="K44" s="29">
        <f t="shared" si="6"/>
        <v>210.58091286307055</v>
      </c>
      <c r="L44" s="8">
        <v>0</v>
      </c>
      <c r="M44" s="8">
        <f t="shared" si="12"/>
        <v>101.5</v>
      </c>
    </row>
    <row r="45" spans="1:13" ht="16.5" x14ac:dyDescent="0.25">
      <c r="A45" s="2"/>
      <c r="B45" s="14" t="s">
        <v>54</v>
      </c>
      <c r="C45" s="16">
        <f>SUM(C4,C36)</f>
        <v>1007963.1</v>
      </c>
      <c r="D45" s="16">
        <f>SUM(D4,D36)</f>
        <v>1188722.0999999999</v>
      </c>
      <c r="E45" s="16">
        <f>SUM(E4,E36)</f>
        <v>1219031.2999999998</v>
      </c>
      <c r="F45" s="17">
        <f>E45/D45*100</f>
        <v>102.54972966347644</v>
      </c>
      <c r="G45" s="17">
        <f>E45/C45*100</f>
        <v>120.94007211176678</v>
      </c>
      <c r="H45" s="26" t="s">
        <v>75</v>
      </c>
      <c r="I45" s="31">
        <f>SUM(I4,I36)</f>
        <v>940608.10000000009</v>
      </c>
      <c r="J45" s="16">
        <f t="shared" si="5"/>
        <v>278423.19999999972</v>
      </c>
      <c r="K45" s="17">
        <f t="shared" si="6"/>
        <v>129.60034046060201</v>
      </c>
      <c r="L45" s="16">
        <f>SUM(L4,L36)</f>
        <v>962153.2</v>
      </c>
      <c r="M45" s="16">
        <f t="shared" si="12"/>
        <v>-256878.09999999986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2020 год</vt:lpstr>
      <vt:lpstr>'за 2020 год'!бЮДЖЕТ_2005_НОВ</vt:lpstr>
      <vt:lpstr>'за 2020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Попова Лариса Валентиновна</cp:lastModifiedBy>
  <cp:lastPrinted>2017-04-21T14:26:46Z</cp:lastPrinted>
  <dcterms:created xsi:type="dcterms:W3CDTF">2004-12-09T07:13:42Z</dcterms:created>
  <dcterms:modified xsi:type="dcterms:W3CDTF">2021-03-15T07:26:35Z</dcterms:modified>
</cp:coreProperties>
</file>