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1\Desktop\САЙТ\"/>
    </mc:Choice>
  </mc:AlternateContent>
  <bookViews>
    <workbookView xWindow="90" yWindow="135" windowWidth="10755" windowHeight="9690"/>
  </bookViews>
  <sheets>
    <sheet name="Лист1" sheetId="1" r:id="rId1"/>
  </sheets>
  <definedNames>
    <definedName name="_xlnm._FilterDatabase" localSheetId="0" hidden="1">Лист1!$B$2:$B$46</definedName>
    <definedName name="бЮДЖЕТ_2005_НОВ.КЛ." localSheetId="0">Лист1!$B$1:$B$50</definedName>
    <definedName name="_xlnm.Print_Titles" localSheetId="0">Лист1!$A:$B,Лист1!$2:$4</definedName>
    <definedName name="_xlnm.Print_Area" localSheetId="0">Лист1!$A$1:$J$51</definedName>
  </definedNames>
  <calcPr calcId="152511"/>
</workbook>
</file>

<file path=xl/calcChain.xml><?xml version="1.0" encoding="utf-8"?>
<calcChain xmlns="http://schemas.openxmlformats.org/spreadsheetml/2006/main">
  <c r="H51" i="1" l="1"/>
  <c r="H48" i="1"/>
  <c r="H46" i="1"/>
  <c r="H45" i="1"/>
  <c r="H44" i="1"/>
  <c r="H43" i="1"/>
  <c r="H42" i="1"/>
  <c r="H41" i="1"/>
  <c r="H40" i="1"/>
  <c r="H38" i="1"/>
  <c r="H37" i="1"/>
  <c r="H36" i="1"/>
  <c r="H35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G51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29" i="1"/>
  <c r="G28" i="1"/>
  <c r="G27" i="1"/>
  <c r="G26" i="1"/>
  <c r="G25" i="1"/>
  <c r="G24" i="1"/>
  <c r="G23" i="1"/>
  <c r="G22" i="1"/>
  <c r="G21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F42" i="1" l="1"/>
  <c r="F35" i="1"/>
  <c r="F32" i="1"/>
  <c r="F22" i="1"/>
  <c r="F12" i="1"/>
  <c r="F7" i="1"/>
  <c r="D42" i="1"/>
  <c r="D35" i="1"/>
  <c r="D32" i="1"/>
  <c r="D22" i="1"/>
  <c r="D12" i="1"/>
  <c r="D7" i="1"/>
  <c r="D6" i="1"/>
  <c r="C42" i="1"/>
  <c r="C35" i="1"/>
  <c r="C32" i="1"/>
  <c r="C22" i="1"/>
  <c r="C21" i="1" s="1"/>
  <c r="C12" i="1"/>
  <c r="C7" i="1"/>
  <c r="F6" i="1" l="1"/>
  <c r="F21" i="1"/>
  <c r="C6" i="1"/>
  <c r="C5" i="1" s="1"/>
  <c r="C51" i="1" s="1"/>
  <c r="D21" i="1"/>
  <c r="D5" i="1" s="1"/>
  <c r="D51" i="1" s="1"/>
  <c r="F5" i="1"/>
  <c r="F51" i="1" s="1"/>
  <c r="F41" i="1"/>
  <c r="D41" i="1"/>
  <c r="J50" i="1" l="1"/>
  <c r="J46" i="1"/>
  <c r="J45" i="1"/>
  <c r="J44" i="1"/>
  <c r="J43" i="1"/>
  <c r="J41" i="1"/>
  <c r="J40" i="1"/>
  <c r="J39" i="1"/>
  <c r="J38" i="1"/>
  <c r="J37" i="1"/>
  <c r="J36" i="1"/>
  <c r="J35" i="1"/>
  <c r="J34" i="1"/>
  <c r="J33" i="1"/>
  <c r="J32" i="1"/>
  <c r="J31" i="1"/>
  <c r="J29" i="1"/>
  <c r="J28" i="1"/>
  <c r="J27" i="1"/>
  <c r="J26" i="1"/>
  <c r="J25" i="1"/>
  <c r="J24" i="1"/>
  <c r="J23" i="1"/>
  <c r="J20" i="1"/>
  <c r="J19" i="1"/>
  <c r="J18" i="1"/>
  <c r="J17" i="1"/>
  <c r="J16" i="1"/>
  <c r="J14" i="1"/>
  <c r="J13" i="1"/>
  <c r="J12" i="1"/>
  <c r="J11" i="1"/>
  <c r="J10" i="1"/>
  <c r="J9" i="1"/>
  <c r="J8" i="1"/>
  <c r="J7" i="1"/>
  <c r="I50" i="1"/>
  <c r="I46" i="1"/>
  <c r="I45" i="1"/>
  <c r="I44" i="1"/>
  <c r="I43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J21" i="1" l="1"/>
  <c r="I21" i="1"/>
  <c r="J6" i="1"/>
  <c r="I6" i="1"/>
  <c r="I22" i="1"/>
  <c r="J22" i="1"/>
  <c r="I42" i="1"/>
  <c r="J42" i="1"/>
  <c r="J5" i="1" l="1"/>
  <c r="I5" i="1"/>
  <c r="J51" i="1"/>
  <c r="I51" i="1"/>
  <c r="F52" i="1"/>
</calcChain>
</file>

<file path=xl/connections.xml><?xml version="1.0" encoding="utf-8"?>
<connections xmlns="http://schemas.openxmlformats.org/spreadsheetml/2006/main">
  <connection id="1" name="бЮДЖЕТ 2005 НОВ.КЛ.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</connections>
</file>

<file path=xl/sharedStrings.xml><?xml version="1.0" encoding="utf-8"?>
<sst xmlns="http://schemas.openxmlformats.org/spreadsheetml/2006/main" count="103" uniqueCount="99">
  <si>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</si>
  <si>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</si>
  <si>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</si>
  <si>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</si>
  <si>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</si>
  <si>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</si>
  <si>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</si>
  <si>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</si>
  <si>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</si>
  <si>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</si>
  <si>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</si>
  <si>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</si>
  <si>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</si>
  <si>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 от  реализации имущества, находящегося в муниципальной собственности (в части реализации основных средств по  указанному имуществу)</t>
  </si>
  <si>
    <t>Наименование доходных источников</t>
  </si>
  <si>
    <t xml:space="preserve">Единый сельскохозяйственный налог </t>
  </si>
  <si>
    <t>Налог на прибыль организаций</t>
  </si>
  <si>
    <t>Региональный фонд компенсаций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</si>
  <si>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</si>
  <si>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НАЛОГОВЫЕ ДОХОДЫ</t>
  </si>
  <si>
    <t>НЕНАЛОГОВЫЕ ДОХОДЫ</t>
  </si>
  <si>
    <t>Транспортный налог с физических лиц</t>
  </si>
  <si>
    <t>Проценты, полученные от предоставления бюджетных кредитов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</si>
  <si>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</si>
  <si>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Прочие поступления от использования имущества, находящегося в   собственности муниципальных районов</t>
  </si>
  <si>
    <t>Задолженность по отмененным налогам</t>
  </si>
  <si>
    <t>Доходы, получаемые в виде арендной платы, а также средства от продажи права на заключение договоров аренды за земли находящиеся в собственности муниципальных районов</t>
  </si>
  <si>
    <t>ДОХОДЫ БЮДЖЕТОВ БЮДЖЕТНОЙ СИСТЕМЫ РОССИЙСКОЙ ФЕДЕРАЦИИ ОТ ВОЗВРАТА ОСТАТКОВ СУБСИДИЙ И СУБВЕНЦИЙ ПРОШЛЫХ ЛЕТ</t>
  </si>
  <si>
    <t xml:space="preserve">Платежи      от     государственных    и муниципальных унитарных предприятий
</t>
  </si>
  <si>
    <t xml:space="preserve"> ВОЗВРАТ ОСТАТКОВ СУБСИДИЙ И СУБВЕНЦИЙ ПРОШЛЫХ ЛЕТ</t>
  </si>
  <si>
    <t>Доходы в виде прибыли , приходящийся на доли уставных(складочных) капиталах хозяйственных товариществ и обществ</t>
  </si>
  <si>
    <t>1 00 00000 00</t>
  </si>
  <si>
    <t>1 01 00000 00</t>
  </si>
  <si>
    <t>101  01000 00</t>
  </si>
  <si>
    <t>1 01 02000 01</t>
  </si>
  <si>
    <t>1 05 00000 00</t>
  </si>
  <si>
    <t>1 08 00000 00</t>
  </si>
  <si>
    <t>1 09 00000 00</t>
  </si>
  <si>
    <t>1 11 00000 00</t>
  </si>
  <si>
    <t>1 11 03050 05</t>
  </si>
  <si>
    <t>1 11 05025 05</t>
  </si>
  <si>
    <t>1 11 07015 05</t>
  </si>
  <si>
    <t>1 11 09045 05</t>
  </si>
  <si>
    <t>1 12 00000 00</t>
  </si>
  <si>
    <t>1 12 01000 01</t>
  </si>
  <si>
    <t>1 14 00000 00</t>
  </si>
  <si>
    <t>1 16 00000 00</t>
  </si>
  <si>
    <t>1 17 00000 00</t>
  </si>
  <si>
    <t>1 18 00000 00</t>
  </si>
  <si>
    <t>1 19 00000 00</t>
  </si>
  <si>
    <t>2 00 00000 00</t>
  </si>
  <si>
    <t>КБК</t>
  </si>
  <si>
    <t>1 01 01000 01</t>
  </si>
  <si>
    <t>1 06 04012 00</t>
  </si>
  <si>
    <t>Транспортный налог с организаций</t>
  </si>
  <si>
    <t>1 06 04011 00</t>
  </si>
  <si>
    <t>Единый налог ,взимаемый в связи с применением упрощенной системы налогообложения по патенту</t>
  </si>
  <si>
    <t>Прочие доходы от оказания услуг получателями средств</t>
  </si>
  <si>
    <t>1 13 00000 00</t>
  </si>
  <si>
    <t>2 19 05000 05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</si>
  <si>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</si>
  <si>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1 05 03000 01</t>
  </si>
  <si>
    <t>1 05 02000 02</t>
  </si>
  <si>
    <t>Субсидии  из регионального фонда софинансирования социальных расходов</t>
  </si>
  <si>
    <t>1 14 02053 05</t>
  </si>
  <si>
    <t>105  04020 02</t>
  </si>
  <si>
    <t>2 02 04000 05</t>
  </si>
  <si>
    <t>2 07 05000 05</t>
  </si>
  <si>
    <t>Прочие безвозмездные поступления</t>
  </si>
  <si>
    <t>2 02 01000 00</t>
  </si>
  <si>
    <t>Дотации из областного бюджета</t>
  </si>
  <si>
    <t>ВСЕГО ДОХОДОВ</t>
  </si>
  <si>
    <t>Акцизы на нефтепродукты</t>
  </si>
  <si>
    <t>1 11 01050 05</t>
  </si>
  <si>
    <t>1 11 05075 05</t>
  </si>
  <si>
    <t>Доходы  от  сдачи  в аренду имущества, составляющего казну муниципальных районов  (за исключением земельных участков)</t>
  </si>
  <si>
    <t>1 03 00000 00</t>
  </si>
  <si>
    <t>1 11 05013 00</t>
  </si>
  <si>
    <t>1 14 06013 00</t>
  </si>
  <si>
    <t>2 02 09000 05</t>
  </si>
  <si>
    <t>2 18 05000 05</t>
  </si>
  <si>
    <t xml:space="preserve">Прочие безвозмездные поступления из бюджетов субъектов </t>
  </si>
  <si>
    <t>Возврат остатков субсидий, субвенций из бюджетов поселений</t>
  </si>
  <si>
    <t>1 11 05035 05</t>
  </si>
  <si>
    <t>Доходы  от  сдачи  в аренду имущества, находящиеся в оперативном управлении</t>
  </si>
  <si>
    <t xml:space="preserve">Иные межбюджетные трансферты, передаваемые бюджетам муниципальных районов из бюджетов </t>
  </si>
  <si>
    <t>1 05 01000 02</t>
  </si>
  <si>
    <t>Единый налог по упрощенной системе налогообложения</t>
  </si>
  <si>
    <t>Утвержден-й бюджет         2017 год</t>
  </si>
  <si>
    <t>2 02 20000 00</t>
  </si>
  <si>
    <t>2 02 30000 00</t>
  </si>
  <si>
    <t xml:space="preserve">% выполн.к утв. б-ту  </t>
  </si>
  <si>
    <t>Аналитические данные о поступлении доходов в бюджет Грязовецкого муниципального района по видам доходов за 9 месяцев 2017 года в сравнении с аналогичным периодом 2016 года(тыс. руб.)</t>
  </si>
  <si>
    <t>Исполнено на 01.10.2016 г.</t>
  </si>
  <si>
    <t>Исполнено на 01.10.2017 г.</t>
  </si>
  <si>
    <t>Рост (снижение)  поступлений на 01.10.2017 г. к 01.10.2016 г., тыс. руб.</t>
  </si>
  <si>
    <t>Рост (снижение)  поступлений на 01.10.2017 г. к 01.10.2016 г.,%</t>
  </si>
  <si>
    <t>Первонач-й бюджет         2017 год</t>
  </si>
  <si>
    <t xml:space="preserve">% выполн.к первонач.б-ту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</si>
</sst>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0.5"/>
      <name val="Arial Cyr"/>
      <charset val="204"/>
    </font>
    <font>
      <sz val="10.5"/>
      <name val="Arial"/>
      <family val="2"/>
      <charset val="204"/>
    </font>
    <font>
      <sz val="10.5"/>
      <name val="Times New Roman"/>
      <family val="1"/>
      <charset val="204"/>
    </font>
    <font>
      <b/>
      <sz val="10.5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sz val="13.5"/>
      <name val="Arial Cyr"/>
      <charset val="204"/>
    </font>
    <font>
      <b/>
      <i/>
      <sz val="11"/>
      <name val="Arial Cyr"/>
      <charset val="204"/>
    </font>
    <font>
      <b/>
      <i/>
      <sz val="10.5"/>
      <name val="Arial Cyr"/>
      <charset val="204"/>
    </font>
    <font>
      <b/>
      <sz val="13"/>
      <color indexed="8"/>
      <name val="Arial Cyr"/>
      <charset val="204"/>
    </font>
    <font>
      <sz val="13"/>
      <color indexed="8"/>
      <name val="Arial Cyr"/>
      <charset val="204"/>
    </font>
    <font>
      <b/>
      <sz val="14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8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164" fontId="13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16" fillId="0" borderId="1" xfId="0" applyNumberFormat="1" applyFont="1" applyBorder="1" applyAlignment="1">
      <alignment horizontal="right" wrapText="1"/>
    </xf>
    <xf numFmtId="164" fontId="17" fillId="0" borderId="2" xfId="0" applyNumberFormat="1" applyFont="1" applyBorder="1" applyAlignment="1">
      <alignment horizontal="right" wrapText="1"/>
    </xf>
    <xf numFmtId="164" fontId="5" fillId="2" borderId="0" xfId="0" applyNumberFormat="1" applyFont="1" applyFill="1" applyBorder="1" applyAlignment="1">
      <alignment wrapText="1"/>
    </xf>
    <xf numFmtId="164" fontId="4" fillId="4" borderId="1" xfId="0" applyNumberFormat="1" applyFont="1" applyFill="1" applyBorder="1" applyAlignment="1">
      <alignment horizontal="right" wrapText="1"/>
    </xf>
    <xf numFmtId="164" fontId="5" fillId="4" borderId="1" xfId="0" applyNumberFormat="1" applyFont="1" applyFill="1" applyBorder="1" applyAlignment="1">
      <alignment horizontal="right" wrapText="1"/>
    </xf>
    <xf numFmtId="0" fontId="19" fillId="3" borderId="1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бЮДЖЕТ 2005 НОВ.КЛ.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view="pageBreakPreview" zoomScale="75" zoomScaleNormal="75" zoomScaleSheetLayoutView="75" workbookViewId="0">
      <pane xSplit="2" ySplit="5" topLeftCell="C6" activePane="bottomRight" state="frozen"/>
      <selection pane="topRight" activeCell="E1" sqref="E1"/>
      <selection pane="bottomLeft" activeCell="A5" sqref="A5"/>
      <selection pane="bottomRight" activeCell="J51" sqref="J51"/>
    </sheetView>
  </sheetViews>
  <sheetFormatPr defaultColWidth="9.140625" defaultRowHeight="11.25" x14ac:dyDescent="0.2"/>
  <cols>
    <col min="1" max="1" width="15" style="1" customWidth="1"/>
    <col min="2" max="2" width="65.85546875" style="1" customWidth="1"/>
    <col min="3" max="3" width="15.42578125" style="1" customWidth="1"/>
    <col min="4" max="4" width="12.85546875" style="1" customWidth="1"/>
    <col min="5" max="5" width="13.140625" style="1" customWidth="1"/>
    <col min="6" max="7" width="13.28515625" style="1" customWidth="1"/>
    <col min="8" max="8" width="11.28515625" style="1" customWidth="1"/>
    <col min="9" max="9" width="15.5703125" style="1" customWidth="1"/>
    <col min="10" max="10" width="14.7109375" style="1" customWidth="1"/>
    <col min="11" max="16384" width="9.140625" style="1"/>
  </cols>
  <sheetData>
    <row r="1" spans="1:10" ht="40.5" customHeight="1" x14ac:dyDescent="0.2">
      <c r="A1" s="33" t="s">
        <v>92</v>
      </c>
      <c r="B1" s="33"/>
      <c r="C1" s="33"/>
      <c r="D1" s="33"/>
      <c r="E1" s="33"/>
      <c r="F1" s="33"/>
      <c r="G1" s="33"/>
      <c r="H1" s="33"/>
      <c r="I1" s="33"/>
    </row>
    <row r="2" spans="1:10" ht="33.75" customHeight="1" x14ac:dyDescent="0.2">
      <c r="A2" s="38" t="s">
        <v>51</v>
      </c>
      <c r="B2" s="36" t="s">
        <v>14</v>
      </c>
      <c r="C2" s="40" t="s">
        <v>97</v>
      </c>
      <c r="D2" s="34" t="s">
        <v>88</v>
      </c>
      <c r="E2" s="34" t="s">
        <v>93</v>
      </c>
      <c r="F2" s="34" t="s">
        <v>94</v>
      </c>
      <c r="G2" s="34" t="s">
        <v>98</v>
      </c>
      <c r="H2" s="34" t="s">
        <v>91</v>
      </c>
      <c r="I2" s="31" t="s">
        <v>95</v>
      </c>
      <c r="J2" s="31" t="s">
        <v>96</v>
      </c>
    </row>
    <row r="3" spans="1:10" ht="30.75" customHeight="1" x14ac:dyDescent="0.2">
      <c r="A3" s="39"/>
      <c r="B3" s="37"/>
      <c r="C3" s="40"/>
      <c r="D3" s="35"/>
      <c r="E3" s="35"/>
      <c r="F3" s="35"/>
      <c r="G3" s="35"/>
      <c r="H3" s="35"/>
      <c r="I3" s="32"/>
      <c r="J3" s="32"/>
    </row>
    <row r="4" spans="1:10" ht="12.75" customHeight="1" x14ac:dyDescent="0.2">
      <c r="A4" s="29">
        <v>1</v>
      </c>
      <c r="B4" s="30">
        <v>2</v>
      </c>
      <c r="C4" s="41">
        <v>4</v>
      </c>
      <c r="D4" s="30">
        <v>3</v>
      </c>
      <c r="E4" s="30">
        <v>4</v>
      </c>
      <c r="F4" s="30">
        <v>5</v>
      </c>
      <c r="G4" s="30"/>
      <c r="H4" s="28">
        <v>6</v>
      </c>
      <c r="I4" s="28">
        <v>7</v>
      </c>
      <c r="J4" s="28">
        <v>8</v>
      </c>
    </row>
    <row r="5" spans="1:10" ht="17.25" customHeight="1" x14ac:dyDescent="0.25">
      <c r="A5" s="11" t="s">
        <v>31</v>
      </c>
      <c r="B5" s="2" t="s">
        <v>0</v>
      </c>
      <c r="C5" s="42">
        <f>SUM(C6,C21)</f>
        <v>278117.3</v>
      </c>
      <c r="D5" s="4">
        <f>SUM(D6,D21)</f>
        <v>277044.59999999998</v>
      </c>
      <c r="E5" s="4">
        <v>203293.69999999998</v>
      </c>
      <c r="F5" s="4">
        <f>SUM(F6,F21)</f>
        <v>211559.60000000003</v>
      </c>
      <c r="G5" s="4">
        <f>F5/C5*100</f>
        <v>76.068479019464107</v>
      </c>
      <c r="H5" s="4">
        <f>F5/D5*100</f>
        <v>76.363011587304015</v>
      </c>
      <c r="I5" s="4">
        <f>F5-E5</f>
        <v>8265.9000000000524</v>
      </c>
      <c r="J5" s="4">
        <f>F5/E5*100</f>
        <v>104.06598925593859</v>
      </c>
    </row>
    <row r="6" spans="1:10" ht="21.6" customHeight="1" x14ac:dyDescent="0.25">
      <c r="A6" s="10"/>
      <c r="B6" s="18" t="s">
        <v>19</v>
      </c>
      <c r="C6" s="43">
        <f>SUM(C7,C11,C12,C19,C20)</f>
        <v>260309</v>
      </c>
      <c r="D6" s="4">
        <f>SUM(D7,D11,D12,D19,D20)</f>
        <v>260969.9</v>
      </c>
      <c r="E6" s="4">
        <v>179657.69999999998</v>
      </c>
      <c r="F6" s="4">
        <f>SUM(F7,F11,F12,F19,F20)</f>
        <v>199714.90000000002</v>
      </c>
      <c r="G6" s="5">
        <f t="shared" ref="G6:G51" si="0">F6/C6*100</f>
        <v>76.722241643585136</v>
      </c>
      <c r="H6" s="5">
        <f t="shared" ref="H6:H51" si="1">F6/D6*100</f>
        <v>76.527944410447347</v>
      </c>
      <c r="I6" s="4">
        <f t="shared" ref="I6:I51" si="2">F6-E6</f>
        <v>20057.200000000041</v>
      </c>
      <c r="J6" s="4">
        <f>F6/E6*100</f>
        <v>111.16411932246714</v>
      </c>
    </row>
    <row r="7" spans="1:10" ht="15.75" customHeight="1" x14ac:dyDescent="0.25">
      <c r="A7" s="11" t="s">
        <v>32</v>
      </c>
      <c r="B7" s="17" t="s">
        <v>1</v>
      </c>
      <c r="C7" s="44">
        <f>C10</f>
        <v>204514.6</v>
      </c>
      <c r="D7" s="5">
        <f>D10</f>
        <v>212487.8</v>
      </c>
      <c r="E7" s="5">
        <v>141698.4</v>
      </c>
      <c r="F7" s="27">
        <f>F10</f>
        <v>161172.4</v>
      </c>
      <c r="G7" s="5">
        <f t="shared" si="0"/>
        <v>78.807283196407482</v>
      </c>
      <c r="H7" s="5">
        <f t="shared" si="1"/>
        <v>75.850189987378101</v>
      </c>
      <c r="I7" s="5">
        <f t="shared" si="2"/>
        <v>19474</v>
      </c>
      <c r="J7" s="5">
        <f>F7/E7*100</f>
        <v>113.74327444770019</v>
      </c>
    </row>
    <row r="8" spans="1:10" ht="18" hidden="1" customHeight="1" x14ac:dyDescent="0.25">
      <c r="A8" s="11" t="s">
        <v>33</v>
      </c>
      <c r="B8" s="6" t="s">
        <v>16</v>
      </c>
      <c r="C8" s="44"/>
      <c r="D8" s="5"/>
      <c r="E8" s="27">
        <v>0</v>
      </c>
      <c r="F8" s="5">
        <v>0</v>
      </c>
      <c r="G8" s="5" t="e">
        <f t="shared" si="0"/>
        <v>#DIV/0!</v>
      </c>
      <c r="H8" s="5" t="e">
        <f t="shared" si="1"/>
        <v>#DIV/0!</v>
      </c>
      <c r="I8" s="5">
        <f t="shared" si="2"/>
        <v>0</v>
      </c>
      <c r="J8" s="5" t="e">
        <f>F8/E8*100</f>
        <v>#DIV/0!</v>
      </c>
    </row>
    <row r="9" spans="1:10" ht="15" hidden="1" customHeight="1" x14ac:dyDescent="0.25">
      <c r="A9" s="11" t="s">
        <v>52</v>
      </c>
      <c r="B9" s="6" t="s">
        <v>16</v>
      </c>
      <c r="C9" s="44"/>
      <c r="D9" s="5"/>
      <c r="E9" s="27">
        <v>0</v>
      </c>
      <c r="F9" s="5">
        <v>0</v>
      </c>
      <c r="G9" s="5" t="e">
        <f t="shared" si="0"/>
        <v>#DIV/0!</v>
      </c>
      <c r="H9" s="5" t="e">
        <f t="shared" si="1"/>
        <v>#DIV/0!</v>
      </c>
      <c r="I9" s="5">
        <f t="shared" si="2"/>
        <v>0</v>
      </c>
      <c r="J9" s="5" t="e">
        <f>F9/E9*100</f>
        <v>#DIV/0!</v>
      </c>
    </row>
    <row r="10" spans="1:10" ht="15.75" customHeight="1" x14ac:dyDescent="0.25">
      <c r="A10" s="11" t="s">
        <v>34</v>
      </c>
      <c r="B10" s="6" t="s">
        <v>2</v>
      </c>
      <c r="C10" s="44">
        <v>204514.6</v>
      </c>
      <c r="D10" s="5">
        <v>212487.8</v>
      </c>
      <c r="E10" s="27">
        <v>141698.4</v>
      </c>
      <c r="F10" s="5">
        <v>161172.4</v>
      </c>
      <c r="G10" s="5">
        <f t="shared" si="0"/>
        <v>78.807283196407482</v>
      </c>
      <c r="H10" s="5">
        <f t="shared" si="1"/>
        <v>75.850189987378101</v>
      </c>
      <c r="I10" s="5">
        <f t="shared" si="2"/>
        <v>19474</v>
      </c>
      <c r="J10" s="5">
        <f>F10/E10*100</f>
        <v>113.74327444770019</v>
      </c>
    </row>
    <row r="11" spans="1:10" ht="15.75" customHeight="1" x14ac:dyDescent="0.25">
      <c r="A11" s="11" t="s">
        <v>76</v>
      </c>
      <c r="B11" s="17" t="s">
        <v>72</v>
      </c>
      <c r="C11" s="44">
        <v>20564</v>
      </c>
      <c r="D11" s="5">
        <v>13885</v>
      </c>
      <c r="E11" s="27">
        <v>12641.5</v>
      </c>
      <c r="F11" s="5">
        <v>11072.2</v>
      </c>
      <c r="G11" s="5">
        <f t="shared" si="0"/>
        <v>53.842637619140241</v>
      </c>
      <c r="H11" s="5">
        <f t="shared" si="1"/>
        <v>79.742167806985961</v>
      </c>
      <c r="I11" s="5">
        <f t="shared" si="2"/>
        <v>-1569.2999999999993</v>
      </c>
      <c r="J11" s="5">
        <f>F11/E11*100</f>
        <v>87.586125064272451</v>
      </c>
    </row>
    <row r="12" spans="1:10" ht="19.899999999999999" customHeight="1" x14ac:dyDescent="0.25">
      <c r="A12" s="11" t="s">
        <v>35</v>
      </c>
      <c r="B12" s="20" t="s">
        <v>3</v>
      </c>
      <c r="C12" s="44">
        <f>C13+C14+C15+C16</f>
        <v>32085.4</v>
      </c>
      <c r="D12" s="5">
        <f>D13+D14+D15+D16</f>
        <v>31452.1</v>
      </c>
      <c r="E12" s="5">
        <v>22911.1</v>
      </c>
      <c r="F12" s="5">
        <f>F13+F14+F15+F16</f>
        <v>25212</v>
      </c>
      <c r="G12" s="5">
        <f t="shared" si="0"/>
        <v>78.577795508237386</v>
      </c>
      <c r="H12" s="5">
        <f t="shared" si="1"/>
        <v>80.159989317088531</v>
      </c>
      <c r="I12" s="5">
        <f t="shared" si="2"/>
        <v>2300.9000000000015</v>
      </c>
      <c r="J12" s="5">
        <f>F12/E12*100</f>
        <v>110.04273037959766</v>
      </c>
    </row>
    <row r="13" spans="1:10" ht="19.899999999999999" customHeight="1" x14ac:dyDescent="0.25">
      <c r="A13" s="11" t="s">
        <v>86</v>
      </c>
      <c r="B13" s="6" t="s">
        <v>87</v>
      </c>
      <c r="C13" s="44">
        <v>12160.4</v>
      </c>
      <c r="D13" s="5">
        <v>14012.7</v>
      </c>
      <c r="E13" s="27">
        <v>8408.1</v>
      </c>
      <c r="F13" s="5">
        <v>12072.5</v>
      </c>
      <c r="G13" s="5">
        <f t="shared" si="0"/>
        <v>99.277161935462658</v>
      </c>
      <c r="H13" s="5">
        <f t="shared" si="1"/>
        <v>86.153988881514621</v>
      </c>
      <c r="I13" s="5">
        <f t="shared" si="2"/>
        <v>3664.3999999999996</v>
      </c>
      <c r="J13" s="5">
        <f>F13/E13*100</f>
        <v>143.58178423187164</v>
      </c>
    </row>
    <row r="14" spans="1:10" ht="17.25" customHeight="1" x14ac:dyDescent="0.25">
      <c r="A14" s="11" t="s">
        <v>62</v>
      </c>
      <c r="B14" s="6" t="s">
        <v>4</v>
      </c>
      <c r="C14" s="44">
        <v>19635</v>
      </c>
      <c r="D14" s="5">
        <v>17176.3</v>
      </c>
      <c r="E14" s="27">
        <v>14307.8</v>
      </c>
      <c r="F14" s="5">
        <v>12918.5</v>
      </c>
      <c r="G14" s="5">
        <f t="shared" si="0"/>
        <v>65.793226381461679</v>
      </c>
      <c r="H14" s="5">
        <f t="shared" si="1"/>
        <v>75.211192165949598</v>
      </c>
      <c r="I14" s="5">
        <f t="shared" si="2"/>
        <v>-1389.2999999999993</v>
      </c>
      <c r="J14" s="5">
        <f>F14/E14*100</f>
        <v>90.28991179636283</v>
      </c>
    </row>
    <row r="15" spans="1:10" ht="17.25" customHeight="1" x14ac:dyDescent="0.25">
      <c r="A15" s="11" t="s">
        <v>61</v>
      </c>
      <c r="B15" s="6" t="s">
        <v>15</v>
      </c>
      <c r="C15" s="5">
        <v>115</v>
      </c>
      <c r="D15" s="5">
        <v>37</v>
      </c>
      <c r="E15" s="27">
        <v>109.6</v>
      </c>
      <c r="F15" s="5">
        <v>37.5</v>
      </c>
      <c r="G15" s="5">
        <f t="shared" si="0"/>
        <v>32.608695652173914</v>
      </c>
      <c r="H15" s="5">
        <f t="shared" si="1"/>
        <v>101.35135135135135</v>
      </c>
      <c r="I15" s="5">
        <f t="shared" si="2"/>
        <v>-72.099999999999994</v>
      </c>
      <c r="J15" s="5">
        <v>0</v>
      </c>
    </row>
    <row r="16" spans="1:10" ht="27" customHeight="1" x14ac:dyDescent="0.25">
      <c r="A16" s="11" t="s">
        <v>65</v>
      </c>
      <c r="B16" s="6" t="s">
        <v>56</v>
      </c>
      <c r="C16" s="5">
        <v>175</v>
      </c>
      <c r="D16" s="5">
        <v>226.1</v>
      </c>
      <c r="E16" s="27">
        <v>85.6</v>
      </c>
      <c r="F16" s="5">
        <v>183.5</v>
      </c>
      <c r="G16" s="5">
        <f t="shared" si="0"/>
        <v>104.85714285714285</v>
      </c>
      <c r="H16" s="5">
        <f t="shared" si="1"/>
        <v>81.158779301194159</v>
      </c>
      <c r="I16" s="5">
        <f t="shared" si="2"/>
        <v>97.9</v>
      </c>
      <c r="J16" s="5">
        <f>F16/E16*100</f>
        <v>214.36915887850469</v>
      </c>
    </row>
    <row r="17" spans="1:12" ht="1.5" hidden="1" customHeight="1" x14ac:dyDescent="0.25">
      <c r="A17" s="11" t="s">
        <v>53</v>
      </c>
      <c r="B17" s="6" t="s">
        <v>21</v>
      </c>
      <c r="C17" s="5"/>
      <c r="D17" s="5"/>
      <c r="E17" s="27">
        <v>0</v>
      </c>
      <c r="F17" s="5">
        <v>0</v>
      </c>
      <c r="G17" s="5" t="e">
        <f t="shared" si="0"/>
        <v>#DIV/0!</v>
      </c>
      <c r="H17" s="5" t="e">
        <f t="shared" si="1"/>
        <v>#DIV/0!</v>
      </c>
      <c r="I17" s="5">
        <f t="shared" si="2"/>
        <v>0</v>
      </c>
      <c r="J17" s="5" t="e">
        <f>F17/E17*100</f>
        <v>#DIV/0!</v>
      </c>
    </row>
    <row r="18" spans="1:12" ht="18" hidden="1" customHeight="1" x14ac:dyDescent="0.25">
      <c r="A18" s="11" t="s">
        <v>55</v>
      </c>
      <c r="B18" s="6" t="s">
        <v>54</v>
      </c>
      <c r="C18" s="5"/>
      <c r="D18" s="5"/>
      <c r="E18" s="27">
        <v>0</v>
      </c>
      <c r="F18" s="5">
        <v>0</v>
      </c>
      <c r="G18" s="5" t="e">
        <f t="shared" si="0"/>
        <v>#DIV/0!</v>
      </c>
      <c r="H18" s="5" t="e">
        <f t="shared" si="1"/>
        <v>#DIV/0!</v>
      </c>
      <c r="I18" s="5">
        <f t="shared" si="2"/>
        <v>0</v>
      </c>
      <c r="J18" s="5" t="e">
        <f>F18/E18*100</f>
        <v>#DIV/0!</v>
      </c>
    </row>
    <row r="19" spans="1:12" ht="19.5" customHeight="1" x14ac:dyDescent="0.25">
      <c r="A19" s="11" t="s">
        <v>36</v>
      </c>
      <c r="B19" s="20" t="s">
        <v>5</v>
      </c>
      <c r="C19" s="5">
        <v>3145</v>
      </c>
      <c r="D19" s="5">
        <v>3145</v>
      </c>
      <c r="E19" s="27">
        <v>2406.4</v>
      </c>
      <c r="F19" s="5">
        <v>2258.1999999999998</v>
      </c>
      <c r="G19" s="5">
        <f t="shared" si="0"/>
        <v>71.802861685214623</v>
      </c>
      <c r="H19" s="5">
        <f t="shared" si="1"/>
        <v>71.802861685214623</v>
      </c>
      <c r="I19" s="5">
        <f t="shared" si="2"/>
        <v>-148.20000000000027</v>
      </c>
      <c r="J19" s="5">
        <f>F19/E19*100</f>
        <v>93.841422872340416</v>
      </c>
    </row>
    <row r="20" spans="1:12" ht="18" customHeight="1" x14ac:dyDescent="0.25">
      <c r="A20" s="11" t="s">
        <v>37</v>
      </c>
      <c r="B20" s="20" t="s">
        <v>25</v>
      </c>
      <c r="C20" s="4"/>
      <c r="D20" s="4"/>
      <c r="E20" s="27">
        <v>0.3</v>
      </c>
      <c r="F20" s="5">
        <v>0.1</v>
      </c>
      <c r="G20" s="5"/>
      <c r="H20" s="5"/>
      <c r="I20" s="4">
        <f t="shared" si="2"/>
        <v>-0.19999999999999998</v>
      </c>
      <c r="J20" s="4">
        <f>F20/E20*100</f>
        <v>33.333333333333336</v>
      </c>
    </row>
    <row r="21" spans="1:12" ht="18" customHeight="1" x14ac:dyDescent="0.25">
      <c r="A21" s="11"/>
      <c r="B21" s="19" t="s">
        <v>20</v>
      </c>
      <c r="C21" s="4">
        <f>C34+C22+C32+C35+C38+C39+C40+C41</f>
        <v>17808.3</v>
      </c>
      <c r="D21" s="4">
        <f>D34+D22+D32+D35+D38+D39+D40</f>
        <v>16074.7</v>
      </c>
      <c r="E21" s="4">
        <v>23635.999999999996</v>
      </c>
      <c r="F21" s="4">
        <f t="shared" ref="F21" si="3">F34+F22+F32+F35+F38+F39+F40</f>
        <v>11844.7</v>
      </c>
      <c r="G21" s="4">
        <f t="shared" si="0"/>
        <v>66.51224429058361</v>
      </c>
      <c r="H21" s="4">
        <f t="shared" si="1"/>
        <v>73.685356491878537</v>
      </c>
      <c r="I21" s="4">
        <f t="shared" si="2"/>
        <v>-11791.299999999996</v>
      </c>
      <c r="J21" s="4">
        <f>F21/E21*100</f>
        <v>50.112963276358116</v>
      </c>
    </row>
    <row r="22" spans="1:12" ht="32.25" customHeight="1" x14ac:dyDescent="0.25">
      <c r="A22" s="11" t="s">
        <v>38</v>
      </c>
      <c r="B22" s="17" t="s">
        <v>6</v>
      </c>
      <c r="C22" s="5">
        <f>C24+C25+C26+C27+C29+C31+C30</f>
        <v>6977</v>
      </c>
      <c r="D22" s="5">
        <f>D24+D25+D26+D27+D29+D31+D30</f>
        <v>7720.7000000000007</v>
      </c>
      <c r="E22" s="5">
        <v>6138.2</v>
      </c>
      <c r="F22" s="5">
        <f>F24+F25+F26+F27+F29+F31+F30</f>
        <v>5073.6000000000004</v>
      </c>
      <c r="G22" s="5">
        <f t="shared" si="0"/>
        <v>72.718933639099902</v>
      </c>
      <c r="H22" s="5">
        <f t="shared" si="1"/>
        <v>65.714248708018701</v>
      </c>
      <c r="I22" s="5">
        <f t="shared" si="2"/>
        <v>-1064.5999999999995</v>
      </c>
      <c r="J22" s="5">
        <f>F22/E22*100</f>
        <v>82.65615326968819</v>
      </c>
    </row>
    <row r="23" spans="1:12" ht="1.5" hidden="1" customHeight="1" x14ac:dyDescent="0.25">
      <c r="A23" s="11" t="s">
        <v>39</v>
      </c>
      <c r="B23" s="6" t="s">
        <v>30</v>
      </c>
      <c r="C23" s="5"/>
      <c r="D23" s="5"/>
      <c r="E23" s="27">
        <v>0</v>
      </c>
      <c r="F23" s="5">
        <v>0</v>
      </c>
      <c r="G23" s="5" t="e">
        <f t="shared" si="0"/>
        <v>#DIV/0!</v>
      </c>
      <c r="H23" s="5" t="e">
        <f t="shared" si="1"/>
        <v>#DIV/0!</v>
      </c>
      <c r="I23" s="5">
        <f t="shared" si="2"/>
        <v>0</v>
      </c>
      <c r="J23" s="5" t="e">
        <f>F23/E23*100</f>
        <v>#DIV/0!</v>
      </c>
    </row>
    <row r="24" spans="1:12" ht="21" hidden="1" customHeight="1" x14ac:dyDescent="0.25">
      <c r="A24" s="11" t="s">
        <v>39</v>
      </c>
      <c r="B24" s="6" t="s">
        <v>22</v>
      </c>
      <c r="C24" s="5"/>
      <c r="D24" s="5"/>
      <c r="E24" s="27">
        <v>0</v>
      </c>
      <c r="F24" s="5">
        <v>0</v>
      </c>
      <c r="G24" s="5" t="e">
        <f t="shared" si="0"/>
        <v>#DIV/0!</v>
      </c>
      <c r="H24" s="5" t="e">
        <f t="shared" si="1"/>
        <v>#DIV/0!</v>
      </c>
      <c r="I24" s="5">
        <f t="shared" si="2"/>
        <v>0</v>
      </c>
      <c r="J24" s="5" t="e">
        <f>F24/E24*100</f>
        <v>#DIV/0!</v>
      </c>
    </row>
    <row r="25" spans="1:12" ht="33" hidden="1" customHeight="1" x14ac:dyDescent="0.25">
      <c r="A25" s="11" t="s">
        <v>73</v>
      </c>
      <c r="B25" s="6" t="s">
        <v>30</v>
      </c>
      <c r="C25" s="5"/>
      <c r="D25" s="5"/>
      <c r="E25" s="27"/>
      <c r="F25" s="5">
        <v>0</v>
      </c>
      <c r="G25" s="5" t="e">
        <f t="shared" si="0"/>
        <v>#DIV/0!</v>
      </c>
      <c r="H25" s="5" t="e">
        <f t="shared" si="1"/>
        <v>#DIV/0!</v>
      </c>
      <c r="I25" s="5">
        <f t="shared" si="2"/>
        <v>0</v>
      </c>
      <c r="J25" s="5" t="e">
        <f>F25/E25*100</f>
        <v>#DIV/0!</v>
      </c>
    </row>
    <row r="26" spans="1:12" ht="42.75" customHeight="1" x14ac:dyDescent="0.25">
      <c r="A26" s="11" t="s">
        <v>77</v>
      </c>
      <c r="B26" s="6" t="s">
        <v>23</v>
      </c>
      <c r="C26" s="5">
        <v>4505</v>
      </c>
      <c r="D26" s="5">
        <v>4505</v>
      </c>
      <c r="E26" s="27">
        <v>4252.3999999999996</v>
      </c>
      <c r="F26" s="5">
        <v>2212.4</v>
      </c>
      <c r="G26" s="5">
        <f t="shared" si="0"/>
        <v>49.109877913429521</v>
      </c>
      <c r="H26" s="5">
        <f t="shared" si="1"/>
        <v>49.109877913429521</v>
      </c>
      <c r="I26" s="5">
        <f t="shared" si="2"/>
        <v>-2039.9999999999995</v>
      </c>
      <c r="J26" s="5">
        <f>F26/E26*100</f>
        <v>52.027090584140723</v>
      </c>
    </row>
    <row r="27" spans="1:12" ht="41.25" customHeight="1" x14ac:dyDescent="0.25">
      <c r="A27" s="11" t="s">
        <v>40</v>
      </c>
      <c r="B27" s="6" t="s">
        <v>26</v>
      </c>
      <c r="C27" s="5">
        <v>309</v>
      </c>
      <c r="D27" s="5">
        <v>309</v>
      </c>
      <c r="E27" s="27">
        <v>231.60000000000002</v>
      </c>
      <c r="F27" s="5">
        <v>260.2</v>
      </c>
      <c r="G27" s="5">
        <f t="shared" si="0"/>
        <v>84.207119741100328</v>
      </c>
      <c r="H27" s="5">
        <f t="shared" si="1"/>
        <v>84.207119741100328</v>
      </c>
      <c r="I27" s="5">
        <f t="shared" si="2"/>
        <v>28.599999999999966</v>
      </c>
      <c r="J27" s="5">
        <f>F27/E27*100</f>
        <v>112.3488773747841</v>
      </c>
    </row>
    <row r="28" spans="1:12" ht="41.25" hidden="1" customHeight="1" x14ac:dyDescent="0.25">
      <c r="A28" s="11" t="s">
        <v>83</v>
      </c>
      <c r="B28" s="6" t="s">
        <v>84</v>
      </c>
      <c r="C28" s="5"/>
      <c r="D28" s="5"/>
      <c r="E28" s="27">
        <v>0</v>
      </c>
      <c r="F28" s="5">
        <v>0</v>
      </c>
      <c r="G28" s="5" t="e">
        <f t="shared" si="0"/>
        <v>#DIV/0!</v>
      </c>
      <c r="H28" s="5" t="e">
        <f t="shared" si="1"/>
        <v>#DIV/0!</v>
      </c>
      <c r="I28" s="5">
        <f t="shared" si="2"/>
        <v>0</v>
      </c>
      <c r="J28" s="5" t="e">
        <f>F28/E28*100</f>
        <v>#DIV/0!</v>
      </c>
    </row>
    <row r="29" spans="1:12" ht="32.25" customHeight="1" x14ac:dyDescent="0.25">
      <c r="A29" s="11" t="s">
        <v>74</v>
      </c>
      <c r="B29" s="6" t="s">
        <v>75</v>
      </c>
      <c r="C29" s="5">
        <v>1206</v>
      </c>
      <c r="D29" s="5">
        <v>1206</v>
      </c>
      <c r="E29" s="27">
        <v>928.8</v>
      </c>
      <c r="F29" s="5">
        <v>1132.5</v>
      </c>
      <c r="G29" s="5">
        <f t="shared" si="0"/>
        <v>93.905472636815929</v>
      </c>
      <c r="H29" s="5">
        <f t="shared" si="1"/>
        <v>93.905472636815929</v>
      </c>
      <c r="I29" s="5">
        <f t="shared" si="2"/>
        <v>203.70000000000005</v>
      </c>
      <c r="J29" s="5">
        <f>F29/E29*100</f>
        <v>121.93152454780363</v>
      </c>
    </row>
    <row r="30" spans="1:12" ht="27.75" customHeight="1" x14ac:dyDescent="0.25">
      <c r="A30" s="11" t="s">
        <v>41</v>
      </c>
      <c r="B30" s="7" t="s">
        <v>28</v>
      </c>
      <c r="C30" s="5"/>
      <c r="D30" s="5">
        <v>242.1</v>
      </c>
      <c r="E30" s="27">
        <v>0</v>
      </c>
      <c r="F30" s="5">
        <v>242.1</v>
      </c>
      <c r="G30" s="5"/>
      <c r="H30" s="5">
        <f t="shared" si="1"/>
        <v>100</v>
      </c>
      <c r="I30" s="5">
        <f t="shared" si="2"/>
        <v>242.1</v>
      </c>
      <c r="J30" s="5"/>
    </row>
    <row r="31" spans="1:12" ht="30" customHeight="1" x14ac:dyDescent="0.25">
      <c r="A31" s="11" t="s">
        <v>42</v>
      </c>
      <c r="B31" s="6" t="s">
        <v>24</v>
      </c>
      <c r="C31" s="5">
        <v>957</v>
      </c>
      <c r="D31" s="5">
        <v>1458.6</v>
      </c>
      <c r="E31" s="27">
        <v>725.39999999999986</v>
      </c>
      <c r="F31" s="5">
        <v>1226.4000000000001</v>
      </c>
      <c r="G31" s="5">
        <f t="shared" si="0"/>
        <v>128.15047021943576</v>
      </c>
      <c r="H31" s="5">
        <f t="shared" si="1"/>
        <v>84.080625257095846</v>
      </c>
      <c r="I31" s="5">
        <f t="shared" si="2"/>
        <v>501.00000000000023</v>
      </c>
      <c r="J31" s="5">
        <f>F31/E31*100</f>
        <v>169.06534325889169</v>
      </c>
      <c r="L31" s="25"/>
    </row>
    <row r="32" spans="1:12" ht="24" customHeight="1" x14ac:dyDescent="0.25">
      <c r="A32" s="11" t="s">
        <v>43</v>
      </c>
      <c r="B32" s="20" t="s">
        <v>7</v>
      </c>
      <c r="C32" s="5">
        <f>C33</f>
        <v>3570</v>
      </c>
      <c r="D32" s="5">
        <f>D33</f>
        <v>1665.9</v>
      </c>
      <c r="E32" s="5">
        <v>1839.8</v>
      </c>
      <c r="F32" s="5">
        <f>F33</f>
        <v>1376.7</v>
      </c>
      <c r="G32" s="5">
        <f t="shared" si="0"/>
        <v>38.563025210084035</v>
      </c>
      <c r="H32" s="5">
        <f t="shared" si="1"/>
        <v>82.640014406627046</v>
      </c>
      <c r="I32" s="5">
        <f t="shared" si="2"/>
        <v>-463.09999999999991</v>
      </c>
      <c r="J32" s="5">
        <f>F32/E32*100</f>
        <v>74.828785737580176</v>
      </c>
    </row>
    <row r="33" spans="1:10" ht="24" customHeight="1" x14ac:dyDescent="0.25">
      <c r="A33" s="11" t="s">
        <v>44</v>
      </c>
      <c r="B33" s="22" t="s">
        <v>8</v>
      </c>
      <c r="C33" s="5">
        <v>3570</v>
      </c>
      <c r="D33" s="5">
        <v>1665.9</v>
      </c>
      <c r="E33" s="27">
        <v>1839.8</v>
      </c>
      <c r="F33" s="5">
        <v>1376.7</v>
      </c>
      <c r="G33" s="5">
        <f t="shared" si="0"/>
        <v>38.563025210084035</v>
      </c>
      <c r="H33" s="5">
        <f t="shared" si="1"/>
        <v>82.640014406627046</v>
      </c>
      <c r="I33" s="5">
        <f t="shared" si="2"/>
        <v>-463.09999999999991</v>
      </c>
      <c r="J33" s="5">
        <f>F33/E33*100</f>
        <v>74.828785737580176</v>
      </c>
    </row>
    <row r="34" spans="1:10" ht="27.6" customHeight="1" x14ac:dyDescent="0.25">
      <c r="A34" s="11" t="s">
        <v>58</v>
      </c>
      <c r="B34" s="22" t="s">
        <v>57</v>
      </c>
      <c r="C34" s="5">
        <v>30</v>
      </c>
      <c r="D34" s="5">
        <v>0</v>
      </c>
      <c r="E34" s="27">
        <v>372.3</v>
      </c>
      <c r="F34" s="5">
        <v>52.9</v>
      </c>
      <c r="G34" s="5">
        <f t="shared" si="0"/>
        <v>176.33333333333331</v>
      </c>
      <c r="H34" s="5"/>
      <c r="I34" s="5">
        <f t="shared" si="2"/>
        <v>-319.40000000000003</v>
      </c>
      <c r="J34" s="5">
        <f>F34/E34*100</f>
        <v>14.208971259736773</v>
      </c>
    </row>
    <row r="35" spans="1:10" ht="30.75" customHeight="1" x14ac:dyDescent="0.25">
      <c r="A35" s="11" t="s">
        <v>45</v>
      </c>
      <c r="B35" s="17" t="s">
        <v>9</v>
      </c>
      <c r="C35" s="5">
        <f>C36+C37</f>
        <v>4559.3</v>
      </c>
      <c r="D35" s="5">
        <f>D36+D37</f>
        <v>4559.3</v>
      </c>
      <c r="E35" s="5">
        <v>13616.600000000002</v>
      </c>
      <c r="F35" s="5">
        <f>F36+F37</f>
        <v>2770.2</v>
      </c>
      <c r="G35" s="5">
        <f t="shared" si="0"/>
        <v>60.75932708968481</v>
      </c>
      <c r="H35" s="5">
        <f t="shared" si="1"/>
        <v>60.75932708968481</v>
      </c>
      <c r="I35" s="5">
        <f t="shared" si="2"/>
        <v>-10846.400000000001</v>
      </c>
      <c r="J35" s="5">
        <f>F35/E35*100</f>
        <v>20.344285651337334</v>
      </c>
    </row>
    <row r="36" spans="1:10" ht="31.5" customHeight="1" x14ac:dyDescent="0.25">
      <c r="A36" s="11" t="s">
        <v>64</v>
      </c>
      <c r="B36" s="6" t="s">
        <v>13</v>
      </c>
      <c r="C36" s="5">
        <v>2254.3000000000002</v>
      </c>
      <c r="D36" s="5">
        <v>2254.3000000000002</v>
      </c>
      <c r="E36" s="27">
        <v>10347.199999999999</v>
      </c>
      <c r="F36" s="5">
        <v>1754.9</v>
      </c>
      <c r="G36" s="5">
        <f t="shared" si="0"/>
        <v>77.846781706072832</v>
      </c>
      <c r="H36" s="5">
        <f t="shared" si="1"/>
        <v>77.846781706072832</v>
      </c>
      <c r="I36" s="5">
        <f t="shared" si="2"/>
        <v>-8592.2999999999993</v>
      </c>
      <c r="J36" s="5">
        <f>F36/E36*100</f>
        <v>16.960143807020259</v>
      </c>
    </row>
    <row r="37" spans="1:10" ht="27.75" customHeight="1" x14ac:dyDescent="0.25">
      <c r="A37" s="11" t="s">
        <v>78</v>
      </c>
      <c r="B37" s="6" t="s">
        <v>18</v>
      </c>
      <c r="C37" s="5">
        <v>2305</v>
      </c>
      <c r="D37" s="5">
        <v>2305</v>
      </c>
      <c r="E37" s="27">
        <v>3269.3999999999996</v>
      </c>
      <c r="F37" s="5">
        <v>1015.3</v>
      </c>
      <c r="G37" s="5">
        <f t="shared" si="0"/>
        <v>44.047722342733188</v>
      </c>
      <c r="H37" s="5">
        <f t="shared" si="1"/>
        <v>44.047722342733188</v>
      </c>
      <c r="I37" s="5">
        <f t="shared" si="2"/>
        <v>-2254.0999999999995</v>
      </c>
      <c r="J37" s="5">
        <f>F37/E37*100</f>
        <v>31.054627760445342</v>
      </c>
    </row>
    <row r="38" spans="1:10" ht="21.6" customHeight="1" x14ac:dyDescent="0.25">
      <c r="A38" s="11" t="s">
        <v>46</v>
      </c>
      <c r="B38" s="20" t="s">
        <v>10</v>
      </c>
      <c r="C38" s="5">
        <v>2608</v>
      </c>
      <c r="D38" s="5">
        <v>2128.8000000000002</v>
      </c>
      <c r="E38" s="27">
        <v>1599.9</v>
      </c>
      <c r="F38" s="5">
        <v>2571.3000000000002</v>
      </c>
      <c r="G38" s="5">
        <f t="shared" si="0"/>
        <v>98.592791411042953</v>
      </c>
      <c r="H38" s="5">
        <f t="shared" si="1"/>
        <v>120.78635851183765</v>
      </c>
      <c r="I38" s="5">
        <f t="shared" si="2"/>
        <v>971.40000000000009</v>
      </c>
      <c r="J38" s="5">
        <f>F38/E38*100</f>
        <v>160.71629476842301</v>
      </c>
    </row>
    <row r="39" spans="1:10" ht="22.5" customHeight="1" x14ac:dyDescent="0.25">
      <c r="A39" s="11" t="s">
        <v>47</v>
      </c>
      <c r="B39" s="20" t="s">
        <v>11</v>
      </c>
      <c r="C39" s="5">
        <v>64</v>
      </c>
      <c r="D39" s="5">
        <v>0</v>
      </c>
      <c r="E39" s="27">
        <v>69.099999999999994</v>
      </c>
      <c r="F39" s="5">
        <v>0</v>
      </c>
      <c r="G39" s="5">
        <f t="shared" si="0"/>
        <v>0</v>
      </c>
      <c r="H39" s="5"/>
      <c r="I39" s="5">
        <f t="shared" si="2"/>
        <v>-69.099999999999994</v>
      </c>
      <c r="J39" s="5">
        <f>F39/E39*100</f>
        <v>0</v>
      </c>
    </row>
    <row r="40" spans="1:10" ht="0.75" hidden="1" customHeight="1" x14ac:dyDescent="0.25">
      <c r="A40" s="11" t="s">
        <v>48</v>
      </c>
      <c r="B40" s="8" t="s">
        <v>27</v>
      </c>
      <c r="C40" s="13">
        <v>0</v>
      </c>
      <c r="D40" s="13">
        <v>0</v>
      </c>
      <c r="E40" s="26">
        <v>0</v>
      </c>
      <c r="F40" s="13">
        <v>0</v>
      </c>
      <c r="G40" s="4" t="e">
        <f t="shared" si="0"/>
        <v>#DIV/0!</v>
      </c>
      <c r="H40" s="4" t="e">
        <f t="shared" si="1"/>
        <v>#DIV/0!</v>
      </c>
      <c r="I40" s="4">
        <f t="shared" si="2"/>
        <v>0</v>
      </c>
      <c r="J40" s="4" t="e">
        <f>F40/E40*100</f>
        <v>#DIV/0!</v>
      </c>
    </row>
    <row r="41" spans="1:10" ht="15" hidden="1" customHeight="1" x14ac:dyDescent="0.25">
      <c r="A41" s="11" t="s">
        <v>49</v>
      </c>
      <c r="B41" s="8" t="s">
        <v>29</v>
      </c>
      <c r="C41" s="13"/>
      <c r="D41" s="23">
        <f>D42+D43+D44+D45+D47+D48</f>
        <v>805146.8</v>
      </c>
      <c r="E41" s="26">
        <v>0</v>
      </c>
      <c r="F41" s="23">
        <f>F42+F43+F44+F45+F47+F48</f>
        <v>608445.1</v>
      </c>
      <c r="G41" s="4" t="e">
        <f t="shared" si="0"/>
        <v>#DIV/0!</v>
      </c>
      <c r="H41" s="4">
        <f t="shared" si="1"/>
        <v>75.56946137027434</v>
      </c>
      <c r="I41" s="4">
        <f t="shared" si="2"/>
        <v>608445.1</v>
      </c>
      <c r="J41" s="4" t="e">
        <f>F41/E41*100</f>
        <v>#DIV/0!</v>
      </c>
    </row>
    <row r="42" spans="1:10" ht="24" customHeight="1" x14ac:dyDescent="0.25">
      <c r="A42" s="10" t="s">
        <v>50</v>
      </c>
      <c r="B42" s="20" t="s">
        <v>12</v>
      </c>
      <c r="C42" s="23">
        <f>C43+C44+C45+C46+C48+C50</f>
        <v>303392.5</v>
      </c>
      <c r="D42" s="23">
        <f>D43+D44+D45+D46+D48+D49</f>
        <v>408074.00000000006</v>
      </c>
      <c r="E42" s="23">
        <v>327833</v>
      </c>
      <c r="F42" s="23">
        <f>F43+F44+F45+F46+F48+F49</f>
        <v>308733.5</v>
      </c>
      <c r="G42" s="4">
        <f t="shared" si="0"/>
        <v>101.7604258510016</v>
      </c>
      <c r="H42" s="4">
        <f t="shared" si="1"/>
        <v>75.656253522645386</v>
      </c>
      <c r="I42" s="4">
        <f t="shared" si="2"/>
        <v>-19099.5</v>
      </c>
      <c r="J42" s="4">
        <f>F42/E42*100</f>
        <v>94.174015428587126</v>
      </c>
    </row>
    <row r="43" spans="1:10" ht="20.25" customHeight="1" x14ac:dyDescent="0.25">
      <c r="A43" s="11" t="s">
        <v>69</v>
      </c>
      <c r="B43" s="14" t="s">
        <v>70</v>
      </c>
      <c r="C43" s="24">
        <v>47314.2</v>
      </c>
      <c r="D43" s="24">
        <v>44513.3</v>
      </c>
      <c r="E43" s="27">
        <v>30698.6</v>
      </c>
      <c r="F43" s="44">
        <v>33385</v>
      </c>
      <c r="G43" s="5">
        <f t="shared" si="0"/>
        <v>70.56021236753449</v>
      </c>
      <c r="H43" s="5">
        <f t="shared" si="1"/>
        <v>75.00005616298948</v>
      </c>
      <c r="I43" s="5">
        <f t="shared" si="2"/>
        <v>2686.4000000000015</v>
      </c>
      <c r="J43" s="5">
        <f>F43/E43*100</f>
        <v>108.75088766262957</v>
      </c>
    </row>
    <row r="44" spans="1:10" ht="28.5" customHeight="1" x14ac:dyDescent="0.25">
      <c r="A44" s="11" t="s">
        <v>89</v>
      </c>
      <c r="B44" s="6" t="s">
        <v>63</v>
      </c>
      <c r="C44" s="24">
        <v>2332.6999999999998</v>
      </c>
      <c r="D44" s="24">
        <v>98465</v>
      </c>
      <c r="E44" s="27">
        <v>56372.6</v>
      </c>
      <c r="F44" s="44">
        <v>72988.2</v>
      </c>
      <c r="G44" s="5">
        <f t="shared" si="0"/>
        <v>3128.9149912119005</v>
      </c>
      <c r="H44" s="5">
        <f t="shared" si="1"/>
        <v>74.12603463159499</v>
      </c>
      <c r="I44" s="5">
        <f t="shared" si="2"/>
        <v>16615.599999999999</v>
      </c>
      <c r="J44" s="5">
        <f>F44/E44*100</f>
        <v>129.47460290992433</v>
      </c>
    </row>
    <row r="45" spans="1:10" ht="20.25" customHeight="1" x14ac:dyDescent="0.25">
      <c r="A45" s="11" t="s">
        <v>90</v>
      </c>
      <c r="B45" s="9" t="s">
        <v>17</v>
      </c>
      <c r="C45" s="24">
        <v>253745.6</v>
      </c>
      <c r="D45" s="24">
        <v>253998.6</v>
      </c>
      <c r="E45" s="27">
        <v>231788.5</v>
      </c>
      <c r="F45" s="44">
        <v>193285.9</v>
      </c>
      <c r="G45" s="5">
        <f t="shared" si="0"/>
        <v>76.173104085351625</v>
      </c>
      <c r="H45" s="5">
        <f t="shared" si="1"/>
        <v>76.097230457175741</v>
      </c>
      <c r="I45" s="5">
        <f t="shared" si="2"/>
        <v>-38502.600000000006</v>
      </c>
      <c r="J45" s="5">
        <f>F45/E45*100</f>
        <v>83.388908422980435</v>
      </c>
    </row>
    <row r="46" spans="1:10" ht="31.5" customHeight="1" x14ac:dyDescent="0.25">
      <c r="A46" s="11" t="s">
        <v>66</v>
      </c>
      <c r="B46" s="9" t="s">
        <v>85</v>
      </c>
      <c r="C46" s="24"/>
      <c r="D46" s="24">
        <v>11001.2</v>
      </c>
      <c r="E46" s="27">
        <v>8513.9</v>
      </c>
      <c r="F46" s="44">
        <v>9071.9</v>
      </c>
      <c r="G46" s="4"/>
      <c r="H46" s="5">
        <f t="shared" si="1"/>
        <v>82.462822237574073</v>
      </c>
      <c r="I46" s="5">
        <f t="shared" si="2"/>
        <v>558</v>
      </c>
      <c r="J46" s="5">
        <f>F46/E46*100</f>
        <v>106.55398818402848</v>
      </c>
    </row>
    <row r="47" spans="1:10" ht="20.25" customHeight="1" x14ac:dyDescent="0.25">
      <c r="A47" s="11" t="s">
        <v>79</v>
      </c>
      <c r="B47" s="6" t="s">
        <v>81</v>
      </c>
      <c r="C47" s="24"/>
      <c r="D47" s="24"/>
      <c r="E47" s="27"/>
      <c r="F47" s="44"/>
      <c r="G47" s="4"/>
      <c r="H47" s="5"/>
      <c r="I47" s="5"/>
      <c r="J47" s="5"/>
    </row>
    <row r="48" spans="1:10" ht="20.25" customHeight="1" x14ac:dyDescent="0.25">
      <c r="A48" s="11" t="s">
        <v>67</v>
      </c>
      <c r="B48" s="6" t="s">
        <v>68</v>
      </c>
      <c r="C48" s="24"/>
      <c r="D48" s="24">
        <v>95.9</v>
      </c>
      <c r="E48" s="27">
        <v>807.6</v>
      </c>
      <c r="F48" s="44">
        <v>52.5</v>
      </c>
      <c r="G48" s="4"/>
      <c r="H48" s="5">
        <f t="shared" si="1"/>
        <v>54.744525547445257</v>
      </c>
      <c r="I48" s="5"/>
      <c r="J48" s="5"/>
    </row>
    <row r="49" spans="1:10" ht="20.25" customHeight="1" x14ac:dyDescent="0.25">
      <c r="A49" s="12" t="s">
        <v>80</v>
      </c>
      <c r="B49" s="6" t="s">
        <v>82</v>
      </c>
      <c r="C49" s="24"/>
      <c r="D49" s="24"/>
      <c r="E49" s="27"/>
      <c r="F49" s="5">
        <v>-50</v>
      </c>
      <c r="G49" s="4"/>
      <c r="H49" s="5"/>
      <c r="I49" s="5"/>
      <c r="J49" s="5"/>
    </row>
    <row r="50" spans="1:10" ht="46.5" customHeight="1" x14ac:dyDescent="0.25">
      <c r="A50" s="12" t="s">
        <v>59</v>
      </c>
      <c r="B50" s="6" t="s">
        <v>60</v>
      </c>
      <c r="C50" s="24"/>
      <c r="D50" s="23"/>
      <c r="E50" s="27">
        <v>-348.2</v>
      </c>
      <c r="F50" s="5">
        <v>-50</v>
      </c>
      <c r="G50" s="4"/>
      <c r="H50" s="4"/>
      <c r="I50" s="5">
        <f t="shared" si="2"/>
        <v>298.2</v>
      </c>
      <c r="J50" s="5">
        <f>F50/E50*100</f>
        <v>14.359563469270533</v>
      </c>
    </row>
    <row r="51" spans="1:10" ht="20.25" customHeight="1" x14ac:dyDescent="0.25">
      <c r="A51" s="3"/>
      <c r="B51" s="21" t="s">
        <v>71</v>
      </c>
      <c r="C51" s="23">
        <f>C42+C5</f>
        <v>581509.80000000005</v>
      </c>
      <c r="D51" s="23">
        <f>D42+D5</f>
        <v>685118.60000000009</v>
      </c>
      <c r="E51" s="23">
        <v>531126.69999999995</v>
      </c>
      <c r="F51" s="23">
        <f>F42+F5</f>
        <v>520293.10000000003</v>
      </c>
      <c r="G51" s="4">
        <f t="shared" si="0"/>
        <v>89.472799942494518</v>
      </c>
      <c r="H51" s="4">
        <f t="shared" si="1"/>
        <v>75.942048573779772</v>
      </c>
      <c r="I51" s="4">
        <f t="shared" si="2"/>
        <v>-10833.599999999919</v>
      </c>
      <c r="J51" s="4">
        <f>F51/E51*100</f>
        <v>97.960260706155438</v>
      </c>
    </row>
    <row r="52" spans="1:10" ht="1.1499999999999999" customHeight="1" x14ac:dyDescent="0.2">
      <c r="A52" s="3"/>
      <c r="B52" s="15" t="s">
        <v>71</v>
      </c>
      <c r="C52" s="15"/>
      <c r="D52" s="16"/>
      <c r="E52" s="16"/>
      <c r="F52" s="16" t="e">
        <f>SUM(F5,#REF!)</f>
        <v>#REF!</v>
      </c>
      <c r="G52" s="16"/>
      <c r="H52" s="16"/>
    </row>
  </sheetData>
  <mergeCells count="11">
    <mergeCell ref="J2:J3"/>
    <mergeCell ref="I2:I3"/>
    <mergeCell ref="A1:I1"/>
    <mergeCell ref="F2:F3"/>
    <mergeCell ref="H2:H3"/>
    <mergeCell ref="B2:B3"/>
    <mergeCell ref="A2:A3"/>
    <mergeCell ref="D2:D3"/>
    <mergeCell ref="E2:E3"/>
    <mergeCell ref="C2:C3"/>
    <mergeCell ref="G2:G3"/>
  </mergeCells>
  <phoneticPr fontId="1" type="noConversion"/>
  <printOptions horizontalCentered="1"/>
  <pageMargins left="0.31496062992125984" right="0.19685039370078741" top="0.19685039370078741" bottom="0.19685039370078741" header="0" footer="0"/>
  <pageSetup paperSize="9" scale="67" fitToHeight="2" orientation="landscape" r:id="rId1"/>
  <headerFooter alignWithMargins="0"/>
  <rowBreaks count="1" manualBreakCount="1">
    <brk id="3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Лист1!бЮДЖЕТ_2005_НОВ.КЛ.</vt:lpstr>
      <vt:lpstr>Лист1!Заголовки_для_печати</vt:lpstr>
      <vt:lpstr>Лист1!Область_печати</vt:lpstr>
    </vt:vector>
  </TitlesOfParts>
  <Company>Администрация Грязовецкого района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</dc:creator>
  <cp:lastModifiedBy>Попова Лариса Валентиновна</cp:lastModifiedBy>
  <cp:lastPrinted>2017-07-26T12:06:52Z</cp:lastPrinted>
  <dcterms:created xsi:type="dcterms:W3CDTF">2004-12-09T07:13:42Z</dcterms:created>
  <dcterms:modified xsi:type="dcterms:W3CDTF">2017-10-23T13:29:51Z</dcterms:modified>
</cp:coreProperties>
</file>