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9\fu\Общая\Частухина Е.Л\2021\"/>
    </mc:Choice>
  </mc:AlternateContent>
  <bookViews>
    <workbookView xWindow="90" yWindow="135" windowWidth="10755" windowHeight="9690"/>
  </bookViews>
  <sheets>
    <sheet name="Отчет" sheetId="2" r:id="rId1"/>
  </sheets>
  <definedNames>
    <definedName name="бЮДЖЕТ_2005_НОВ.КЛ." localSheetId="0">Отчет!$B$1:$B$44</definedName>
  </definedNames>
  <calcPr calcId="152511"/>
</workbook>
</file>

<file path=xl/calcChain.xml><?xml version="1.0" encoding="utf-8"?>
<calcChain xmlns="http://schemas.openxmlformats.org/spreadsheetml/2006/main">
  <c r="D7" i="2" l="1"/>
  <c r="F18" i="2" l="1"/>
  <c r="H18" i="2" s="1"/>
  <c r="E18" i="2"/>
  <c r="D18" i="2"/>
  <c r="C18" i="2"/>
  <c r="F27" i="2"/>
  <c r="E27" i="2"/>
  <c r="J29" i="2"/>
  <c r="J22" i="2"/>
  <c r="I22" i="2"/>
  <c r="I23" i="2"/>
  <c r="H22" i="2"/>
  <c r="G22" i="2"/>
  <c r="E35" i="2" l="1"/>
  <c r="E30" i="2"/>
  <c r="E17" i="2"/>
  <c r="E10" i="2"/>
  <c r="E7" i="2"/>
  <c r="E6" i="2" s="1"/>
  <c r="E5" i="2" s="1"/>
  <c r="E45" i="2" l="1"/>
  <c r="J42" i="2"/>
  <c r="I42" i="2"/>
  <c r="I44" i="2" l="1"/>
  <c r="C35" i="2"/>
  <c r="C30" i="2"/>
  <c r="C27" i="2"/>
  <c r="C17" i="2"/>
  <c r="C10" i="2"/>
  <c r="C7" i="2"/>
  <c r="C6" i="2" s="1"/>
  <c r="F10" i="2"/>
  <c r="C5" i="2" l="1"/>
  <c r="C45" i="2" s="1"/>
  <c r="F35" i="2" l="1"/>
  <c r="D35" i="2"/>
  <c r="F30" i="2" l="1"/>
  <c r="F17" i="2" s="1"/>
  <c r="D10" i="2"/>
  <c r="I43" i="2" l="1"/>
  <c r="F7" i="2" l="1"/>
  <c r="F6" i="2" s="1"/>
  <c r="G39" i="2" l="1"/>
  <c r="D30" i="2"/>
  <c r="D27" i="2"/>
  <c r="D17" i="2" l="1"/>
  <c r="D6" i="2"/>
  <c r="D5" i="2" l="1"/>
  <c r="D45" i="2" s="1"/>
  <c r="J39" i="2"/>
  <c r="I39" i="2"/>
  <c r="H39" i="2"/>
  <c r="J38" i="2"/>
  <c r="I38" i="2"/>
  <c r="H38" i="2"/>
  <c r="G38" i="2"/>
  <c r="J37" i="2"/>
  <c r="I37" i="2"/>
  <c r="H37" i="2"/>
  <c r="G37" i="2"/>
  <c r="J36" i="2"/>
  <c r="I36" i="2"/>
  <c r="H36" i="2"/>
  <c r="G36" i="2"/>
  <c r="I34" i="2"/>
  <c r="J33" i="2"/>
  <c r="I33" i="2"/>
  <c r="H33" i="2"/>
  <c r="G33" i="2"/>
  <c r="J32" i="2"/>
  <c r="I32" i="2"/>
  <c r="H32" i="2"/>
  <c r="G32" i="2"/>
  <c r="J31" i="2"/>
  <c r="I31" i="2"/>
  <c r="H31" i="2"/>
  <c r="G31" i="2"/>
  <c r="I30" i="2"/>
  <c r="J28" i="2"/>
  <c r="I28" i="2"/>
  <c r="H28" i="2"/>
  <c r="G28" i="2"/>
  <c r="J27" i="2"/>
  <c r="J26" i="2"/>
  <c r="I26" i="2"/>
  <c r="H26" i="2"/>
  <c r="G26" i="2"/>
  <c r="J24" i="2"/>
  <c r="I24" i="2"/>
  <c r="H24" i="2"/>
  <c r="G24" i="2"/>
  <c r="H21" i="2"/>
  <c r="G21" i="2"/>
  <c r="J20" i="2"/>
  <c r="I20" i="2"/>
  <c r="H20" i="2"/>
  <c r="G20" i="2"/>
  <c r="I19" i="2"/>
  <c r="H19" i="2"/>
  <c r="G19" i="2"/>
  <c r="G18" i="2" s="1"/>
  <c r="J15" i="2"/>
  <c r="I15" i="2"/>
  <c r="H15" i="2"/>
  <c r="G15" i="2"/>
  <c r="J14" i="2"/>
  <c r="I14" i="2"/>
  <c r="H14" i="2"/>
  <c r="G14" i="2"/>
  <c r="H13" i="2"/>
  <c r="G13" i="2"/>
  <c r="J12" i="2"/>
  <c r="I12" i="2"/>
  <c r="H12" i="2"/>
  <c r="G12" i="2"/>
  <c r="J11" i="2"/>
  <c r="I11" i="2"/>
  <c r="H11" i="2"/>
  <c r="G11" i="2"/>
  <c r="G10" i="2"/>
  <c r="J9" i="2"/>
  <c r="I9" i="2"/>
  <c r="H9" i="2"/>
  <c r="G9" i="2"/>
  <c r="J8" i="2"/>
  <c r="I8" i="2"/>
  <c r="H8" i="2"/>
  <c r="G8" i="2"/>
  <c r="I7" i="2"/>
  <c r="I35" i="2" l="1"/>
  <c r="F5" i="2"/>
  <c r="F45" i="2" s="1"/>
  <c r="G27" i="2"/>
  <c r="I27" i="2"/>
  <c r="H7" i="2"/>
  <c r="J7" i="2"/>
  <c r="H30" i="2"/>
  <c r="J30" i="2"/>
  <c r="G7" i="2"/>
  <c r="H10" i="2"/>
  <c r="H27" i="2"/>
  <c r="G30" i="2"/>
  <c r="H17" i="2" l="1"/>
  <c r="G17" i="2"/>
  <c r="H6" i="2"/>
  <c r="G6" i="2"/>
  <c r="G5" i="2" l="1"/>
  <c r="H5" i="2"/>
  <c r="H45" i="2" l="1"/>
  <c r="G45" i="2"/>
  <c r="G35" i="2"/>
  <c r="H35" i="2"/>
  <c r="J35" i="2"/>
  <c r="J10" i="2"/>
  <c r="I13" i="2"/>
  <c r="I10" i="2" l="1"/>
  <c r="I6" i="2" l="1"/>
  <c r="J6" i="2"/>
  <c r="J21" i="2"/>
  <c r="J18" i="2" s="1"/>
  <c r="I21" i="2"/>
  <c r="I29" i="2"/>
  <c r="I25" i="2"/>
  <c r="I18" i="2" l="1"/>
  <c r="I17" i="2"/>
  <c r="J17" i="2" l="1"/>
  <c r="J5" i="2"/>
  <c r="I5" i="2"/>
  <c r="J45" i="2" l="1"/>
  <c r="I45" i="2"/>
</calcChain>
</file>

<file path=xl/connections.xml><?xml version="1.0" encoding="utf-8"?>
<connections xmlns="http://schemas.openxmlformats.org/spreadsheetml/2006/main">
  <connection id="1" name="бЮДЖЕТ 2005 НОВ.КЛ.1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<sst xmlns="http://schemas.openxmlformats.org/spreadsheetml/2006/main" count="90" uniqueCount="89">
  <si>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</si>
  <si>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</si>
  <si>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</si>
  <si>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</si>
  <si>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</si>
  <si>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</si>
  <si>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</si>
  <si>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</si>
  <si>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</si>
  <si>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</si>
  <si>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</si>
  <si>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</si>
  <si>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</si>
  <si>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</si>
  <si>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</si>
  <si>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</si>
  <si>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Региональный фонд компенсаций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</si>
  <si>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</si>
  <si>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</si>
  <si>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</si>
  <si>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</si>
  <si>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</si>
  <si>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</si>
  <si>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 xml:space="preserve">Платежи      от     государственных    и муниципальных унитарных предприятий
</t>
  </si>
  <si>
    <t>Доходы в виде прибыли , приходящийся на доли уставных(складочных) капиталах хозяйственных товариществ и обществ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</si>
  <si>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</si>
  <si>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</si>
  <si>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</si>
  <si>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</si>
  <si>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</si>
  <si>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</si>
  <si>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</si>
  <si>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1 11 03050 05</t>
  </si>
  <si>
    <t>1 11 05025 05</t>
  </si>
  <si>
    <t>1 11 07015 05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</si>
  <si>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</si>
  <si>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</si>
  <si>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</si>
  <si>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</si>
  <si>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</si>
  <si>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</si>
  <si>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</si>
  <si>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КБК</t>
  </si>
  <si>
    <t>Единый налог ,взимаемый в связи с применением упрощенной системы налогообложения по патенту</t>
  </si>
  <si>
    <t>Прочие доходы от оказания услуг получателями средств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</si>
  <si>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</si>
  <si>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</si>
  <si>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</si>
  <si>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</si>
  <si>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</si>
  <si>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</si>
  <si>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</si>
  <si>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</si>
  <si>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</si>
  <si>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</si>
  <si>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</si>
  <si>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</si>
  <si>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</si>
  <si>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</si>
  <si>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</si>
  <si>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</si>
  <si>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</si>
  <si>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</si>
  <si>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2 18 05000 05</t>
  </si>
  <si>
    <t>1 11 05035 05</t>
  </si>
  <si>
    <t>Доходы  от  сдачи  в аренду имущества, находящиеся в оперативном управлении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</si>
  <si>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</si>
  <si>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</si>
  <si>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</si>
  <si>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2 02 20000 00</t>
  </si>
  <si>
    <t>2 02 30000 00</t>
  </si>
  <si>
    <t xml:space="preserve">% выполн.к утв. б-ту  </t>
  </si>
  <si>
    <t xml:space="preserve">% выполн.к первонач.б-ту  </t>
  </si>
  <si>
    <t>2 02 40000 05</t>
  </si>
  <si>
    <t>2 04 00000 05</t>
  </si>
  <si>
    <t>Безвозмездные поступления от негосударственных организаций</t>
  </si>
  <si>
    <t>1 14 06000 00</t>
  </si>
  <si>
    <t>Доходы от продажи земельных участков</t>
  </si>
  <si>
    <t>Доходы бюджетов муниципальных районов от возврата бюджетными учреждениями остатков субсидий прошлых лет</t>
  </si>
  <si>
    <t>2 02 09000 05</t>
  </si>
  <si>
    <t xml:space="preserve">Прочие безвозмездные поступления из бюджетов субъектов </t>
  </si>
  <si>
    <t>Первонач-й бюджет         2021 год</t>
  </si>
  <si>
    <t>Утвержден-й бюджет         2021 год</t>
  </si>
  <si>
    <t>Аналитические данные о поступлении доходов в бюджет Грязовецкого муниципального района по видам доходов                                                                                                                   за 9 месяцев 2021 года в сравнении с аналогичным периодом 2020 года, (тыс. руб.)</t>
  </si>
  <si>
    <t>Исполнено на 01.10.2020 г.</t>
  </si>
  <si>
    <t>Исполнено на 01.10.2021 г.</t>
  </si>
  <si>
    <t>Рост (снижение)  поступлений на 01.10.2021 г. к 01.10.2020 г., тыс. руб.</t>
  </si>
  <si>
    <t>Рост (снижение)  поступлений на 01.10.2021 г. к 01.10.2020 г.,%</t>
  </si>
  <si>
    <t>2 11 05025 05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</si>
</sst>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sz val="10.5"/>
      <name val="Arial"/>
      <family val="2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sz val="13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164" fontId="5" fillId="3" borderId="0" xfId="0" applyNumberFormat="1" applyFont="1" applyFill="1" applyBorder="1" applyAlignment="1">
      <alignment wrapText="1"/>
    </xf>
    <xf numFmtId="164" fontId="16" fillId="0" borderId="2" xfId="0" applyNumberFormat="1" applyFont="1" applyBorder="1" applyAlignment="1">
      <alignment horizontal="right" wrapText="1"/>
    </xf>
    <xf numFmtId="0" fontId="14" fillId="0" borderId="3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>
      <selection activeCell="F13" sqref="F13"/>
    </sheetView>
  </sheetViews>
  <sheetFormatPr defaultColWidth="9.140625" defaultRowHeight="11.25" x14ac:dyDescent="0.2"/>
  <cols>
    <col min="1" max="1" width="15" style="1" customWidth="1"/>
    <col min="2" max="2" width="84.140625" style="1" customWidth="1"/>
    <col min="3" max="3" width="13.7109375" style="1" customWidth="1"/>
    <col min="4" max="4" width="12.85546875" style="1" customWidth="1"/>
    <col min="5" max="5" width="13.140625" style="1" customWidth="1"/>
    <col min="6" max="7" width="13.28515625" style="1" customWidth="1"/>
    <col min="8" max="8" width="11.28515625" style="1" customWidth="1"/>
    <col min="9" max="9" width="15.5703125" style="1" customWidth="1"/>
    <col min="10" max="10" width="14.7109375" style="1" customWidth="1"/>
    <col min="11" max="16384" width="9.140625" style="1"/>
  </cols>
  <sheetData>
    <row r="1" spans="1:10" ht="38.25" customHeight="1" x14ac:dyDescent="0.2">
      <c r="A1" s="25" t="s">
        <v>83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7.75" customHeight="1" x14ac:dyDescent="0.2">
      <c r="A2" s="28" t="s">
        <v>42</v>
      </c>
      <c r="B2" s="30" t="s">
        <v>14</v>
      </c>
      <c r="C2" s="32" t="s">
        <v>81</v>
      </c>
      <c r="D2" s="33" t="s">
        <v>82</v>
      </c>
      <c r="E2" s="33" t="s">
        <v>84</v>
      </c>
      <c r="F2" s="33" t="s">
        <v>85</v>
      </c>
      <c r="G2" s="33" t="s">
        <v>72</v>
      </c>
      <c r="H2" s="33" t="s">
        <v>71</v>
      </c>
      <c r="I2" s="26" t="s">
        <v>86</v>
      </c>
      <c r="J2" s="26" t="s">
        <v>87</v>
      </c>
    </row>
    <row r="3" spans="1:10" ht="39" customHeight="1" x14ac:dyDescent="0.2">
      <c r="A3" s="29"/>
      <c r="B3" s="31"/>
      <c r="C3" s="32"/>
      <c r="D3" s="34"/>
      <c r="E3" s="34"/>
      <c r="F3" s="34"/>
      <c r="G3" s="34"/>
      <c r="H3" s="34"/>
      <c r="I3" s="27"/>
      <c r="J3" s="27"/>
    </row>
    <row r="4" spans="1:10" x14ac:dyDescent="0.2">
      <c r="A4" s="20">
        <v>1</v>
      </c>
      <c r="B4" s="21">
        <v>2</v>
      </c>
      <c r="C4" s="21">
        <v>3</v>
      </c>
      <c r="D4" s="21">
        <v>4</v>
      </c>
      <c r="E4" s="21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</row>
    <row r="5" spans="1:10" ht="16.5" x14ac:dyDescent="0.25">
      <c r="A5" s="10" t="s">
        <v>25</v>
      </c>
      <c r="B5" s="2" t="s">
        <v>0</v>
      </c>
      <c r="C5" s="4">
        <f>SUM(C6,C17)</f>
        <v>373330.5</v>
      </c>
      <c r="D5" s="4">
        <f>SUM(D6,D17)</f>
        <v>373330.5</v>
      </c>
      <c r="E5" s="4">
        <f>SUM(E6,E17)</f>
        <v>309063.3</v>
      </c>
      <c r="F5" s="4">
        <f>SUM(F6,F17)</f>
        <v>409408.83</v>
      </c>
      <c r="G5" s="4">
        <f>F5/C5*100</f>
        <v>109.66391173504442</v>
      </c>
      <c r="H5" s="4">
        <f>F5/D5*100</f>
        <v>109.66391173504442</v>
      </c>
      <c r="I5" s="4">
        <f>F5-E5</f>
        <v>100345.53000000003</v>
      </c>
      <c r="J5" s="4">
        <f t="shared" ref="J5:J12" si="0">F5/E5*100</f>
        <v>132.46763041745817</v>
      </c>
    </row>
    <row r="6" spans="1:10" ht="16.5" x14ac:dyDescent="0.25">
      <c r="A6" s="9"/>
      <c r="B6" s="14" t="s">
        <v>17</v>
      </c>
      <c r="C6" s="4">
        <f>SUM(C7,C9,C10,C15,C16)</f>
        <v>361931.5</v>
      </c>
      <c r="D6" s="4">
        <f>SUM(D7,D9,D10,D15,D16)</f>
        <v>361931.5</v>
      </c>
      <c r="E6" s="4">
        <f>SUM(E7,E9,E10,E15,E16)</f>
        <v>297190.8</v>
      </c>
      <c r="F6" s="4">
        <f>SUM(F7,F9,F10,F15,F16)</f>
        <v>393514.13</v>
      </c>
      <c r="G6" s="5">
        <f t="shared" ref="G6:G45" si="1">F6/C6*100</f>
        <v>108.72613464149985</v>
      </c>
      <c r="H6" s="5">
        <f t="shared" ref="H6:H45" si="2">F6/D6*100</f>
        <v>108.72613464149985</v>
      </c>
      <c r="I6" s="4">
        <f t="shared" ref="I6:I45" si="3">F6-E6</f>
        <v>96323.330000000016</v>
      </c>
      <c r="J6" s="4">
        <f t="shared" si="0"/>
        <v>132.41127585376128</v>
      </c>
    </row>
    <row r="7" spans="1:10" ht="16.5" x14ac:dyDescent="0.25">
      <c r="A7" s="10" t="s">
        <v>26</v>
      </c>
      <c r="B7" s="13" t="s">
        <v>1</v>
      </c>
      <c r="C7" s="22">
        <f>C8</f>
        <v>303560</v>
      </c>
      <c r="D7" s="22">
        <f>D8</f>
        <v>303560</v>
      </c>
      <c r="E7" s="22">
        <f t="shared" ref="E7" si="4">E8</f>
        <v>253680.5</v>
      </c>
      <c r="F7" s="22">
        <f t="shared" ref="F7" si="5">F8</f>
        <v>339386.6</v>
      </c>
      <c r="G7" s="5">
        <f t="shared" si="1"/>
        <v>111.80214784556594</v>
      </c>
      <c r="H7" s="5">
        <f t="shared" si="2"/>
        <v>111.80214784556594</v>
      </c>
      <c r="I7" s="5">
        <f t="shared" si="3"/>
        <v>85706.099999999977</v>
      </c>
      <c r="J7" s="5">
        <f t="shared" si="0"/>
        <v>133.78505639968387</v>
      </c>
    </row>
    <row r="8" spans="1:10" ht="16.5" x14ac:dyDescent="0.25">
      <c r="A8" s="10" t="s">
        <v>27</v>
      </c>
      <c r="B8" s="6" t="s">
        <v>2</v>
      </c>
      <c r="C8" s="22">
        <v>303560</v>
      </c>
      <c r="D8" s="22">
        <v>303560</v>
      </c>
      <c r="E8" s="22">
        <v>253680.5</v>
      </c>
      <c r="F8" s="22">
        <v>339386.6</v>
      </c>
      <c r="G8" s="5">
        <f t="shared" si="1"/>
        <v>111.80214784556594</v>
      </c>
      <c r="H8" s="5">
        <f t="shared" si="2"/>
        <v>111.80214784556594</v>
      </c>
      <c r="I8" s="5">
        <f t="shared" si="3"/>
        <v>85706.099999999977</v>
      </c>
      <c r="J8" s="5">
        <f t="shared" si="0"/>
        <v>133.78505639968387</v>
      </c>
    </row>
    <row r="9" spans="1:10" ht="16.5" x14ac:dyDescent="0.25">
      <c r="A9" s="10" t="s">
        <v>61</v>
      </c>
      <c r="B9" s="13" t="s">
        <v>58</v>
      </c>
      <c r="C9" s="22">
        <v>18816</v>
      </c>
      <c r="D9" s="22">
        <v>18816</v>
      </c>
      <c r="E9" s="22">
        <v>13459</v>
      </c>
      <c r="F9" s="22">
        <v>15012.8</v>
      </c>
      <c r="G9" s="5">
        <f t="shared" si="1"/>
        <v>79.787414965986386</v>
      </c>
      <c r="H9" s="5">
        <f t="shared" si="2"/>
        <v>79.787414965986386</v>
      </c>
      <c r="I9" s="5">
        <f t="shared" si="3"/>
        <v>1553.7999999999993</v>
      </c>
      <c r="J9" s="5">
        <f t="shared" si="0"/>
        <v>111.54469128464224</v>
      </c>
    </row>
    <row r="10" spans="1:10" ht="16.5" x14ac:dyDescent="0.25">
      <c r="A10" s="10" t="s">
        <v>28</v>
      </c>
      <c r="B10" s="16" t="s">
        <v>3</v>
      </c>
      <c r="C10" s="22">
        <f>C11+C12+C13+C14</f>
        <v>35090.199999999997</v>
      </c>
      <c r="D10" s="22">
        <f>D11+D12+D13+D14</f>
        <v>35090.199999999997</v>
      </c>
      <c r="E10" s="22">
        <f t="shared" ref="E10" si="6">E11+E12+E13+E14</f>
        <v>26399.3</v>
      </c>
      <c r="F10" s="22">
        <f>F11+F12+F13+F14</f>
        <v>36020.129999999997</v>
      </c>
      <c r="G10" s="5">
        <f t="shared" si="1"/>
        <v>102.65011313700121</v>
      </c>
      <c r="H10" s="5">
        <f t="shared" si="2"/>
        <v>102.65011313700121</v>
      </c>
      <c r="I10" s="5">
        <f t="shared" si="3"/>
        <v>9620.8299999999981</v>
      </c>
      <c r="J10" s="5">
        <f t="shared" si="0"/>
        <v>136.44350418382305</v>
      </c>
    </row>
    <row r="11" spans="1:10" ht="16.5" x14ac:dyDescent="0.25">
      <c r="A11" s="10" t="s">
        <v>67</v>
      </c>
      <c r="B11" s="6" t="s">
        <v>68</v>
      </c>
      <c r="C11" s="22">
        <v>30637.5</v>
      </c>
      <c r="D11" s="22">
        <v>30637.5</v>
      </c>
      <c r="E11" s="22">
        <v>14922.5</v>
      </c>
      <c r="F11" s="22">
        <v>29997.03</v>
      </c>
      <c r="G11" s="5">
        <f t="shared" si="1"/>
        <v>97.909522643818846</v>
      </c>
      <c r="H11" s="5">
        <f t="shared" si="2"/>
        <v>97.909522643818846</v>
      </c>
      <c r="I11" s="5">
        <f t="shared" si="3"/>
        <v>15074.529999999999</v>
      </c>
      <c r="J11" s="5">
        <f t="shared" si="0"/>
        <v>201.01879711844529</v>
      </c>
    </row>
    <row r="12" spans="1:10" ht="16.5" x14ac:dyDescent="0.25">
      <c r="A12" s="10" t="s">
        <v>49</v>
      </c>
      <c r="B12" s="6" t="s">
        <v>4</v>
      </c>
      <c r="C12" s="22">
        <v>3780</v>
      </c>
      <c r="D12" s="22">
        <v>3780</v>
      </c>
      <c r="E12" s="22">
        <v>11281.4</v>
      </c>
      <c r="F12" s="22">
        <v>4560.1000000000004</v>
      </c>
      <c r="G12" s="5">
        <f t="shared" si="1"/>
        <v>120.63756613756615</v>
      </c>
      <c r="H12" s="5">
        <f t="shared" si="2"/>
        <v>120.63756613756615</v>
      </c>
      <c r="I12" s="5">
        <f t="shared" si="3"/>
        <v>-6721.2999999999993</v>
      </c>
      <c r="J12" s="5">
        <f t="shared" si="0"/>
        <v>40.421401599092313</v>
      </c>
    </row>
    <row r="13" spans="1:10" ht="16.5" x14ac:dyDescent="0.25">
      <c r="A13" s="10" t="s">
        <v>48</v>
      </c>
      <c r="B13" s="6" t="s">
        <v>15</v>
      </c>
      <c r="C13" s="5">
        <v>25</v>
      </c>
      <c r="D13" s="5">
        <v>25</v>
      </c>
      <c r="E13" s="22">
        <v>0.1</v>
      </c>
      <c r="F13" s="22">
        <v>38.799999999999997</v>
      </c>
      <c r="G13" s="5">
        <f t="shared" si="1"/>
        <v>155.19999999999999</v>
      </c>
      <c r="H13" s="5">
        <f t="shared" si="2"/>
        <v>155.19999999999999</v>
      </c>
      <c r="I13" s="5">
        <f t="shared" si="3"/>
        <v>38.699999999999996</v>
      </c>
      <c r="J13" s="5">
        <v>0</v>
      </c>
    </row>
    <row r="14" spans="1:10" ht="27" x14ac:dyDescent="0.25">
      <c r="A14" s="10" t="s">
        <v>52</v>
      </c>
      <c r="B14" s="6" t="s">
        <v>43</v>
      </c>
      <c r="C14" s="5">
        <v>647.70000000000005</v>
      </c>
      <c r="D14" s="5">
        <v>647.70000000000005</v>
      </c>
      <c r="E14" s="22">
        <v>195.29999999999998</v>
      </c>
      <c r="F14" s="22">
        <v>1424.2</v>
      </c>
      <c r="G14" s="5">
        <f t="shared" si="1"/>
        <v>219.88574957542073</v>
      </c>
      <c r="H14" s="5">
        <f t="shared" si="2"/>
        <v>219.88574957542073</v>
      </c>
      <c r="I14" s="5">
        <f t="shared" si="3"/>
        <v>1228.9000000000001</v>
      </c>
      <c r="J14" s="5">
        <f t="shared" ref="J14:J24" si="7">F14/E14*100</f>
        <v>729.23707117255515</v>
      </c>
    </row>
    <row r="15" spans="1:10" ht="16.5" x14ac:dyDescent="0.25">
      <c r="A15" s="10" t="s">
        <v>29</v>
      </c>
      <c r="B15" s="16" t="s">
        <v>5</v>
      </c>
      <c r="C15" s="5">
        <v>4465.3</v>
      </c>
      <c r="D15" s="5">
        <v>4465.3</v>
      </c>
      <c r="E15" s="22">
        <v>3651.9</v>
      </c>
      <c r="F15" s="5">
        <v>3094.9</v>
      </c>
      <c r="G15" s="5">
        <f t="shared" si="1"/>
        <v>69.310012765099771</v>
      </c>
      <c r="H15" s="5">
        <f t="shared" si="2"/>
        <v>69.310012765099771</v>
      </c>
      <c r="I15" s="5">
        <f t="shared" si="3"/>
        <v>-557</v>
      </c>
      <c r="J15" s="5">
        <f t="shared" si="7"/>
        <v>84.747665598729427</v>
      </c>
    </row>
    <row r="16" spans="1:10" ht="16.5" x14ac:dyDescent="0.25">
      <c r="A16" s="10" t="s">
        <v>30</v>
      </c>
      <c r="B16" s="16" t="s">
        <v>21</v>
      </c>
      <c r="C16" s="4"/>
      <c r="D16" s="4"/>
      <c r="E16" s="22">
        <v>0.1</v>
      </c>
      <c r="F16" s="5">
        <v>-0.3</v>
      </c>
      <c r="G16" s="5"/>
      <c r="H16" s="5"/>
      <c r="I16" s="4"/>
      <c r="J16" s="4"/>
    </row>
    <row r="17" spans="1:12" ht="16.5" x14ac:dyDescent="0.25">
      <c r="A17" s="10"/>
      <c r="B17" s="15" t="s">
        <v>18</v>
      </c>
      <c r="C17" s="4">
        <f>C29+C18+C27+C30+C33+C34</f>
        <v>11399</v>
      </c>
      <c r="D17" s="4">
        <f>D29+D18+D27+D30+D33+D34</f>
        <v>11399</v>
      </c>
      <c r="E17" s="4">
        <f>E29+E18+E27+E30+E33+E34</f>
        <v>11872.500000000002</v>
      </c>
      <c r="F17" s="4">
        <f>F29+F18+F27+F30+F33+F34</f>
        <v>15894.699999999999</v>
      </c>
      <c r="G17" s="4">
        <f t="shared" si="1"/>
        <v>139.43942451092198</v>
      </c>
      <c r="H17" s="4">
        <f t="shared" si="2"/>
        <v>139.43942451092198</v>
      </c>
      <c r="I17" s="4">
        <f t="shared" si="3"/>
        <v>4022.1999999999971</v>
      </c>
      <c r="J17" s="4">
        <f t="shared" si="7"/>
        <v>133.87829016635078</v>
      </c>
    </row>
    <row r="18" spans="1:12" ht="27" x14ac:dyDescent="0.25">
      <c r="A18" s="10" t="s">
        <v>31</v>
      </c>
      <c r="B18" s="13" t="s">
        <v>6</v>
      </c>
      <c r="C18" s="5">
        <f>C19+C20+C21+C22+C24+C26+C25</f>
        <v>7166</v>
      </c>
      <c r="D18" s="5">
        <f>D19+D20+D21+D22+D24+D26+D25</f>
        <v>7166</v>
      </c>
      <c r="E18" s="5">
        <f>E19+E20+E21+E22+E24+E26+E25</f>
        <v>5593.7</v>
      </c>
      <c r="F18" s="5">
        <f>F19+F20+F21+F22+F24+F26+F25+F23</f>
        <v>6082.5</v>
      </c>
      <c r="G18" s="5">
        <f>+G19+G20+G21+G24+G26+G25</f>
        <v>386.82448214519354</v>
      </c>
      <c r="H18" s="5">
        <f t="shared" si="2"/>
        <v>84.87998883617081</v>
      </c>
      <c r="I18" s="5">
        <f>I19+I20+I21+I22+I24+I26+I25</f>
        <v>460.30000000000018</v>
      </c>
      <c r="J18" s="5">
        <f>J19+J20+J21+J22+J24+J26+J25</f>
        <v>390.68238165031374</v>
      </c>
    </row>
    <row r="19" spans="1:12" ht="27" x14ac:dyDescent="0.25">
      <c r="A19" s="10" t="s">
        <v>32</v>
      </c>
      <c r="B19" s="6" t="s">
        <v>24</v>
      </c>
      <c r="C19" s="5">
        <v>50</v>
      </c>
      <c r="D19" s="5">
        <v>50</v>
      </c>
      <c r="E19" s="22">
        <v>50.3</v>
      </c>
      <c r="F19" s="22">
        <v>42</v>
      </c>
      <c r="G19" s="5">
        <f t="shared" si="1"/>
        <v>84</v>
      </c>
      <c r="H19" s="5">
        <f t="shared" si="2"/>
        <v>84</v>
      </c>
      <c r="I19" s="5">
        <f t="shared" si="3"/>
        <v>-8.2999999999999972</v>
      </c>
      <c r="J19" s="5">
        <v>0</v>
      </c>
    </row>
    <row r="20" spans="1:12" ht="40.5" x14ac:dyDescent="0.25">
      <c r="A20" s="10" t="s">
        <v>62</v>
      </c>
      <c r="B20" s="6" t="s">
        <v>19</v>
      </c>
      <c r="C20" s="5">
        <v>3840</v>
      </c>
      <c r="D20" s="5">
        <v>3840</v>
      </c>
      <c r="E20" s="22">
        <v>3073.7</v>
      </c>
      <c r="F20" s="22">
        <v>2904</v>
      </c>
      <c r="G20" s="5">
        <f t="shared" si="1"/>
        <v>75.625</v>
      </c>
      <c r="H20" s="5">
        <f t="shared" si="2"/>
        <v>75.625</v>
      </c>
      <c r="I20" s="5">
        <f t="shared" si="3"/>
        <v>-169.69999999999982</v>
      </c>
      <c r="J20" s="5">
        <f t="shared" si="7"/>
        <v>94.478966717636723</v>
      </c>
    </row>
    <row r="21" spans="1:12" ht="39.75" customHeight="1" x14ac:dyDescent="0.25">
      <c r="A21" s="10" t="s">
        <v>33</v>
      </c>
      <c r="B21" s="6" t="s">
        <v>22</v>
      </c>
      <c r="C21" s="5">
        <v>298</v>
      </c>
      <c r="D21" s="5">
        <v>298</v>
      </c>
      <c r="E21" s="22">
        <v>260.5</v>
      </c>
      <c r="F21" s="22">
        <v>248.8</v>
      </c>
      <c r="G21" s="5">
        <f t="shared" si="1"/>
        <v>83.489932885906043</v>
      </c>
      <c r="H21" s="5">
        <f t="shared" si="2"/>
        <v>83.489932885906043</v>
      </c>
      <c r="I21" s="5">
        <f t="shared" si="3"/>
        <v>-11.699999999999989</v>
      </c>
      <c r="J21" s="5">
        <f t="shared" si="7"/>
        <v>95.508637236084454</v>
      </c>
    </row>
    <row r="22" spans="1:12" ht="15.75" hidden="1" customHeight="1" x14ac:dyDescent="0.25">
      <c r="A22" s="10" t="s">
        <v>88</v>
      </c>
      <c r="B22" s="6" t="s">
        <v>65</v>
      </c>
      <c r="C22" s="5">
        <v>0</v>
      </c>
      <c r="D22" s="5">
        <v>0</v>
      </c>
      <c r="E22" s="5">
        <v>5.9</v>
      </c>
      <c r="F22" s="22">
        <v>0</v>
      </c>
      <c r="G22" s="5" t="e">
        <f t="shared" si="1"/>
        <v>#DIV/0!</v>
      </c>
      <c r="H22" s="5" t="e">
        <f t="shared" si="2"/>
        <v>#DIV/0!</v>
      </c>
      <c r="I22" s="5">
        <f t="shared" si="3"/>
        <v>-5.9</v>
      </c>
      <c r="J22" s="5">
        <f t="shared" si="7"/>
        <v>0</v>
      </c>
    </row>
    <row r="23" spans="1:12" ht="30" customHeight="1" x14ac:dyDescent="0.25">
      <c r="A23" s="10" t="s">
        <v>64</v>
      </c>
      <c r="B23" s="6" t="s">
        <v>65</v>
      </c>
      <c r="C23" s="5">
        <v>0</v>
      </c>
      <c r="D23" s="5">
        <v>0</v>
      </c>
      <c r="E23" s="5">
        <v>0</v>
      </c>
      <c r="F23" s="22">
        <v>28.5</v>
      </c>
      <c r="G23" s="5"/>
      <c r="H23" s="5"/>
      <c r="I23" s="5">
        <f t="shared" si="3"/>
        <v>28.5</v>
      </c>
      <c r="J23" s="5"/>
    </row>
    <row r="24" spans="1:12" ht="27" x14ac:dyDescent="0.25">
      <c r="A24" s="10" t="s">
        <v>59</v>
      </c>
      <c r="B24" s="6" t="s">
        <v>60</v>
      </c>
      <c r="C24" s="5">
        <v>573</v>
      </c>
      <c r="D24" s="5">
        <v>573</v>
      </c>
      <c r="E24" s="22">
        <v>385</v>
      </c>
      <c r="F24" s="22">
        <v>367.2</v>
      </c>
      <c r="G24" s="5">
        <f t="shared" si="1"/>
        <v>64.083769633507842</v>
      </c>
      <c r="H24" s="5">
        <f t="shared" si="2"/>
        <v>64.083769633507842</v>
      </c>
      <c r="I24" s="5">
        <f t="shared" si="3"/>
        <v>-17.800000000000011</v>
      </c>
      <c r="J24" s="5">
        <f t="shared" si="7"/>
        <v>95.376623376623371</v>
      </c>
    </row>
    <row r="25" spans="1:12" ht="17.25" customHeight="1" x14ac:dyDescent="0.25">
      <c r="A25" s="10" t="s">
        <v>34</v>
      </c>
      <c r="B25" s="7" t="s">
        <v>23</v>
      </c>
      <c r="C25" s="5">
        <v>0</v>
      </c>
      <c r="D25" s="5">
        <v>0</v>
      </c>
      <c r="E25" s="22">
        <v>0</v>
      </c>
      <c r="F25" s="22">
        <v>577</v>
      </c>
      <c r="G25" s="5"/>
      <c r="H25" s="5"/>
      <c r="I25" s="5">
        <f t="shared" si="3"/>
        <v>577</v>
      </c>
      <c r="J25" s="5"/>
    </row>
    <row r="26" spans="1:12" ht="27" x14ac:dyDescent="0.25">
      <c r="A26" s="10" t="s">
        <v>35</v>
      </c>
      <c r="B26" s="6" t="s">
        <v>20</v>
      </c>
      <c r="C26" s="5">
        <v>2405</v>
      </c>
      <c r="D26" s="5">
        <v>2405</v>
      </c>
      <c r="E26" s="22">
        <v>1818.3</v>
      </c>
      <c r="F26" s="22">
        <v>1915</v>
      </c>
      <c r="G26" s="5">
        <f t="shared" si="1"/>
        <v>79.625779625779629</v>
      </c>
      <c r="H26" s="5">
        <f t="shared" si="2"/>
        <v>79.625779625779629</v>
      </c>
      <c r="I26" s="5">
        <f t="shared" si="3"/>
        <v>96.700000000000045</v>
      </c>
      <c r="J26" s="5">
        <f t="shared" ref="J26:J39" si="8">F26/E26*100</f>
        <v>105.31815431996921</v>
      </c>
      <c r="L26" s="23"/>
    </row>
    <row r="27" spans="1:12" ht="16.5" x14ac:dyDescent="0.25">
      <c r="A27" s="10" t="s">
        <v>36</v>
      </c>
      <c r="B27" s="16" t="s">
        <v>7</v>
      </c>
      <c r="C27" s="5">
        <f>C28</f>
        <v>1444</v>
      </c>
      <c r="D27" s="5">
        <f>D28</f>
        <v>1444</v>
      </c>
      <c r="E27" s="5">
        <f>E28</f>
        <v>1267</v>
      </c>
      <c r="F27" s="5">
        <f>F28</f>
        <v>1472.2</v>
      </c>
      <c r="G27" s="5">
        <f t="shared" si="1"/>
        <v>101.95290858725762</v>
      </c>
      <c r="H27" s="5">
        <f t="shared" si="2"/>
        <v>101.95290858725762</v>
      </c>
      <c r="I27" s="5">
        <f t="shared" si="3"/>
        <v>205.20000000000005</v>
      </c>
      <c r="J27" s="5">
        <f t="shared" si="8"/>
        <v>116.19573796369377</v>
      </c>
    </row>
    <row r="28" spans="1:12" ht="16.5" x14ac:dyDescent="0.25">
      <c r="A28" s="10" t="s">
        <v>37</v>
      </c>
      <c r="B28" s="18" t="s">
        <v>8</v>
      </c>
      <c r="C28" s="5">
        <v>1444</v>
      </c>
      <c r="D28" s="5">
        <v>1444</v>
      </c>
      <c r="E28" s="22">
        <v>1267</v>
      </c>
      <c r="F28" s="22">
        <v>1472.2</v>
      </c>
      <c r="G28" s="5">
        <f t="shared" si="1"/>
        <v>101.95290858725762</v>
      </c>
      <c r="H28" s="5">
        <f t="shared" si="2"/>
        <v>101.95290858725762</v>
      </c>
      <c r="I28" s="5">
        <f t="shared" si="3"/>
        <v>205.20000000000005</v>
      </c>
      <c r="J28" s="5">
        <f t="shared" si="8"/>
        <v>116.19573796369377</v>
      </c>
    </row>
    <row r="29" spans="1:12" ht="16.5" x14ac:dyDescent="0.25">
      <c r="A29" s="10" t="s">
        <v>45</v>
      </c>
      <c r="B29" s="18" t="s">
        <v>44</v>
      </c>
      <c r="C29" s="5">
        <v>0</v>
      </c>
      <c r="D29" s="5">
        <v>0</v>
      </c>
      <c r="E29" s="22">
        <v>52</v>
      </c>
      <c r="F29" s="22">
        <v>29.5</v>
      </c>
      <c r="G29" s="5">
        <v>0</v>
      </c>
      <c r="H29" s="5">
        <v>0</v>
      </c>
      <c r="I29" s="5">
        <f t="shared" si="3"/>
        <v>-22.5</v>
      </c>
      <c r="J29" s="5">
        <f t="shared" si="8"/>
        <v>56.730769230769226</v>
      </c>
    </row>
    <row r="30" spans="1:12" ht="16.5" x14ac:dyDescent="0.25">
      <c r="A30" s="10" t="s">
        <v>38</v>
      </c>
      <c r="B30" s="13" t="s">
        <v>9</v>
      </c>
      <c r="C30" s="5">
        <f>C31+C32</f>
        <v>1473</v>
      </c>
      <c r="D30" s="5">
        <f>D31+D32</f>
        <v>1473</v>
      </c>
      <c r="E30" s="5">
        <f>E31+E32</f>
        <v>2336.4</v>
      </c>
      <c r="F30" s="5">
        <f>F31+F32</f>
        <v>5847.9</v>
      </c>
      <c r="G30" s="5">
        <f t="shared" si="1"/>
        <v>397.00610997963338</v>
      </c>
      <c r="H30" s="5">
        <f t="shared" si="2"/>
        <v>397.00610997963338</v>
      </c>
      <c r="I30" s="5">
        <f t="shared" si="3"/>
        <v>3511.4999999999995</v>
      </c>
      <c r="J30" s="5">
        <f t="shared" si="8"/>
        <v>250.29532614278372</v>
      </c>
    </row>
    <row r="31" spans="1:12" ht="30.75" customHeight="1" x14ac:dyDescent="0.25">
      <c r="A31" s="10" t="s">
        <v>51</v>
      </c>
      <c r="B31" s="6" t="s">
        <v>13</v>
      </c>
      <c r="C31" s="5">
        <v>488</v>
      </c>
      <c r="D31" s="5">
        <v>488</v>
      </c>
      <c r="E31" s="22">
        <v>454.2</v>
      </c>
      <c r="F31" s="22">
        <v>2199.1999999999998</v>
      </c>
      <c r="G31" s="5">
        <f t="shared" si="1"/>
        <v>450.65573770491801</v>
      </c>
      <c r="H31" s="5">
        <f t="shared" si="2"/>
        <v>450.65573770491801</v>
      </c>
      <c r="I31" s="5">
        <f t="shared" si="3"/>
        <v>1744.9999999999998</v>
      </c>
      <c r="J31" s="5">
        <f t="shared" si="8"/>
        <v>484.19198590929102</v>
      </c>
    </row>
    <row r="32" spans="1:12" ht="16.5" x14ac:dyDescent="0.25">
      <c r="A32" s="10" t="s">
        <v>76</v>
      </c>
      <c r="B32" s="6" t="s">
        <v>77</v>
      </c>
      <c r="C32" s="5">
        <v>985</v>
      </c>
      <c r="D32" s="5">
        <v>985</v>
      </c>
      <c r="E32" s="22">
        <v>1882.2</v>
      </c>
      <c r="F32" s="22">
        <v>3648.7</v>
      </c>
      <c r="G32" s="5">
        <f t="shared" si="1"/>
        <v>370.42639593908626</v>
      </c>
      <c r="H32" s="5">
        <f t="shared" si="2"/>
        <v>370.42639593908626</v>
      </c>
      <c r="I32" s="5">
        <f t="shared" si="3"/>
        <v>1766.4999999999998</v>
      </c>
      <c r="J32" s="5">
        <f t="shared" si="8"/>
        <v>193.85293805121663</v>
      </c>
    </row>
    <row r="33" spans="1:10" ht="16.5" x14ac:dyDescent="0.25">
      <c r="A33" s="10" t="s">
        <v>39</v>
      </c>
      <c r="B33" s="16" t="s">
        <v>10</v>
      </c>
      <c r="C33" s="5">
        <v>1316</v>
      </c>
      <c r="D33" s="5">
        <v>1316</v>
      </c>
      <c r="E33" s="22">
        <v>2623.8</v>
      </c>
      <c r="F33" s="22">
        <v>2462.6</v>
      </c>
      <c r="G33" s="5">
        <f t="shared" si="1"/>
        <v>187.12765957446808</v>
      </c>
      <c r="H33" s="5">
        <f t="shared" si="2"/>
        <v>187.12765957446808</v>
      </c>
      <c r="I33" s="5">
        <f t="shared" si="3"/>
        <v>-161.20000000000027</v>
      </c>
      <c r="J33" s="5">
        <f t="shared" si="8"/>
        <v>93.856239042609943</v>
      </c>
    </row>
    <row r="34" spans="1:10" ht="16.5" x14ac:dyDescent="0.25">
      <c r="A34" s="10" t="s">
        <v>40</v>
      </c>
      <c r="B34" s="16" t="s">
        <v>11</v>
      </c>
      <c r="C34" s="5">
        <v>0</v>
      </c>
      <c r="D34" s="5">
        <v>0</v>
      </c>
      <c r="E34" s="22">
        <v>-0.4</v>
      </c>
      <c r="F34" s="22"/>
      <c r="G34" s="5"/>
      <c r="H34" s="5"/>
      <c r="I34" s="5">
        <f t="shared" si="3"/>
        <v>0.4</v>
      </c>
      <c r="J34" s="5"/>
    </row>
    <row r="35" spans="1:10" ht="16.5" x14ac:dyDescent="0.25">
      <c r="A35" s="9" t="s">
        <v>41</v>
      </c>
      <c r="B35" s="16" t="s">
        <v>12</v>
      </c>
      <c r="C35" s="4">
        <f t="shared" ref="C35" si="9">C36+C37+C38+C39+C41+C42+C43+C44</f>
        <v>588822.69999999995</v>
      </c>
      <c r="D35" s="4">
        <f t="shared" ref="D35:F35" si="10">D36+D37+D38+D39+D41+D42+D43+D44</f>
        <v>735527</v>
      </c>
      <c r="E35" s="4">
        <f t="shared" si="10"/>
        <v>446720.19999999995</v>
      </c>
      <c r="F35" s="4">
        <f t="shared" si="10"/>
        <v>493826.89999999991</v>
      </c>
      <c r="G35" s="4">
        <f t="shared" si="1"/>
        <v>83.86682442779464</v>
      </c>
      <c r="H35" s="4">
        <f t="shared" si="2"/>
        <v>67.139194074452718</v>
      </c>
      <c r="I35" s="4">
        <f>I36+I37+I38+I39+I41+I42+I43+I44</f>
        <v>47106.700000000033</v>
      </c>
      <c r="J35" s="4">
        <f t="shared" si="8"/>
        <v>110.54501229181039</v>
      </c>
    </row>
    <row r="36" spans="1:10" ht="16.5" x14ac:dyDescent="0.25">
      <c r="A36" s="10" t="s">
        <v>55</v>
      </c>
      <c r="B36" s="12" t="s">
        <v>56</v>
      </c>
      <c r="C36" s="24">
        <v>92955</v>
      </c>
      <c r="D36" s="24">
        <v>93828.800000000003</v>
      </c>
      <c r="E36" s="22">
        <v>64873.2</v>
      </c>
      <c r="F36" s="22">
        <v>59731.4</v>
      </c>
      <c r="G36" s="5">
        <f t="shared" si="1"/>
        <v>64.258404604378455</v>
      </c>
      <c r="H36" s="5">
        <f t="shared" si="2"/>
        <v>63.659984993946416</v>
      </c>
      <c r="I36" s="5">
        <f t="shared" si="3"/>
        <v>-5141.7999999999956</v>
      </c>
      <c r="J36" s="5">
        <f t="shared" si="8"/>
        <v>92.074076814462686</v>
      </c>
    </row>
    <row r="37" spans="1:10" ht="16.5" x14ac:dyDescent="0.25">
      <c r="A37" s="10" t="s">
        <v>69</v>
      </c>
      <c r="B37" s="6" t="s">
        <v>50</v>
      </c>
      <c r="C37" s="24">
        <v>93029.4</v>
      </c>
      <c r="D37" s="24">
        <v>239288.1</v>
      </c>
      <c r="E37" s="22">
        <v>92216.6</v>
      </c>
      <c r="F37" s="22">
        <v>122833</v>
      </c>
      <c r="G37" s="5">
        <f t="shared" si="1"/>
        <v>132.03675397240013</v>
      </c>
      <c r="H37" s="5">
        <f t="shared" si="2"/>
        <v>51.332682235347264</v>
      </c>
      <c r="I37" s="5">
        <f t="shared" si="3"/>
        <v>30616.399999999994</v>
      </c>
      <c r="J37" s="5">
        <f t="shared" si="8"/>
        <v>133.20053005641066</v>
      </c>
    </row>
    <row r="38" spans="1:10" ht="16.5" x14ac:dyDescent="0.25">
      <c r="A38" s="10" t="s">
        <v>70</v>
      </c>
      <c r="B38" s="8" t="s">
        <v>16</v>
      </c>
      <c r="C38" s="24">
        <v>390610.6</v>
      </c>
      <c r="D38" s="24">
        <v>390054.1</v>
      </c>
      <c r="E38" s="22">
        <v>279622.09999999998</v>
      </c>
      <c r="F38" s="22">
        <v>302253.7</v>
      </c>
      <c r="G38" s="5">
        <f t="shared" si="1"/>
        <v>77.379799728937215</v>
      </c>
      <c r="H38" s="5">
        <f t="shared" si="2"/>
        <v>77.490199436437152</v>
      </c>
      <c r="I38" s="5">
        <f t="shared" si="3"/>
        <v>22631.600000000035</v>
      </c>
      <c r="J38" s="5">
        <f t="shared" si="8"/>
        <v>108.09363780616769</v>
      </c>
    </row>
    <row r="39" spans="1:10" ht="27" x14ac:dyDescent="0.25">
      <c r="A39" s="10" t="s">
        <v>73</v>
      </c>
      <c r="B39" s="8" t="s">
        <v>66</v>
      </c>
      <c r="C39" s="24">
        <v>12227.7</v>
      </c>
      <c r="D39" s="24">
        <v>12356</v>
      </c>
      <c r="E39" s="22">
        <v>9990.1999999999989</v>
      </c>
      <c r="F39" s="22">
        <v>8927.1</v>
      </c>
      <c r="G39" s="4">
        <f t="shared" si="1"/>
        <v>73.007188596383628</v>
      </c>
      <c r="H39" s="5">
        <f t="shared" si="2"/>
        <v>72.249109744253801</v>
      </c>
      <c r="I39" s="5">
        <f t="shared" si="3"/>
        <v>-1063.0999999999985</v>
      </c>
      <c r="J39" s="5">
        <f t="shared" si="8"/>
        <v>89.358571399971993</v>
      </c>
    </row>
    <row r="40" spans="1:10" ht="16.5" x14ac:dyDescent="0.25">
      <c r="A40" s="10" t="s">
        <v>79</v>
      </c>
      <c r="B40" s="6" t="s">
        <v>80</v>
      </c>
      <c r="C40" s="6"/>
      <c r="D40" s="6"/>
      <c r="E40" s="22">
        <v>0</v>
      </c>
      <c r="F40" s="22"/>
      <c r="G40" s="4"/>
      <c r="H40" s="5"/>
      <c r="I40" s="5"/>
      <c r="J40" s="5"/>
    </row>
    <row r="41" spans="1:10" ht="16.5" x14ac:dyDescent="0.25">
      <c r="A41" s="10" t="s">
        <v>74</v>
      </c>
      <c r="B41" s="6" t="s">
        <v>75</v>
      </c>
      <c r="C41" s="24"/>
      <c r="D41" s="24"/>
      <c r="E41" s="22">
        <v>0</v>
      </c>
      <c r="F41" s="22"/>
      <c r="G41" s="4"/>
      <c r="H41" s="5"/>
      <c r="I41" s="5"/>
      <c r="J41" s="5"/>
    </row>
    <row r="42" spans="1:10" ht="16.5" x14ac:dyDescent="0.25">
      <c r="A42" s="10" t="s">
        <v>53</v>
      </c>
      <c r="B42" s="6" t="s">
        <v>54</v>
      </c>
      <c r="C42" s="24"/>
      <c r="D42" s="24"/>
      <c r="E42" s="22">
        <v>13.1</v>
      </c>
      <c r="F42" s="22">
        <v>0</v>
      </c>
      <c r="G42" s="4"/>
      <c r="H42" s="5"/>
      <c r="I42" s="5">
        <f t="shared" ref="I42" si="11">F42-E42</f>
        <v>-13.1</v>
      </c>
      <c r="J42" s="5">
        <f t="shared" ref="J42" si="12">F42/E42*100</f>
        <v>0</v>
      </c>
    </row>
    <row r="43" spans="1:10" ht="27" x14ac:dyDescent="0.25">
      <c r="A43" s="11" t="s">
        <v>63</v>
      </c>
      <c r="B43" s="6" t="s">
        <v>78</v>
      </c>
      <c r="C43" s="24"/>
      <c r="D43" s="24"/>
      <c r="E43" s="5">
        <v>106.5</v>
      </c>
      <c r="F43" s="5">
        <v>2397.1</v>
      </c>
      <c r="G43" s="4"/>
      <c r="H43" s="5"/>
      <c r="I43" s="5">
        <f t="shared" ref="I43:I44" si="13">F43-E43</f>
        <v>2290.6</v>
      </c>
      <c r="J43" s="5"/>
    </row>
    <row r="44" spans="1:10" ht="29.25" customHeight="1" x14ac:dyDescent="0.25">
      <c r="A44" s="11" t="s">
        <v>46</v>
      </c>
      <c r="B44" s="6" t="s">
        <v>47</v>
      </c>
      <c r="C44" s="24"/>
      <c r="D44" s="24"/>
      <c r="E44" s="5">
        <v>-101.5</v>
      </c>
      <c r="F44" s="5">
        <v>-2315.4</v>
      </c>
      <c r="G44" s="4"/>
      <c r="H44" s="5"/>
      <c r="I44" s="5">
        <f t="shared" si="13"/>
        <v>-2213.9</v>
      </c>
      <c r="J44" s="5"/>
    </row>
    <row r="45" spans="1:10" ht="16.5" x14ac:dyDescent="0.25">
      <c r="A45" s="3"/>
      <c r="B45" s="17" t="s">
        <v>57</v>
      </c>
      <c r="C45" s="4">
        <f>C35+C5</f>
        <v>962153.2</v>
      </c>
      <c r="D45" s="4">
        <f>D35+D5</f>
        <v>1108857.5</v>
      </c>
      <c r="E45" s="4">
        <f>E35+E5</f>
        <v>755783.5</v>
      </c>
      <c r="F45" s="4">
        <f>F35+F5</f>
        <v>903235.73</v>
      </c>
      <c r="G45" s="4">
        <f t="shared" si="1"/>
        <v>93.876498046257083</v>
      </c>
      <c r="H45" s="4">
        <f t="shared" si="2"/>
        <v>81.45642970354622</v>
      </c>
      <c r="I45" s="4">
        <f t="shared" si="3"/>
        <v>147452.22999999998</v>
      </c>
      <c r="J45" s="4">
        <f>F45/E45*100</f>
        <v>119.50985037381736</v>
      </c>
    </row>
  </sheetData>
  <mergeCells count="11">
    <mergeCell ref="A1:J1"/>
    <mergeCell ref="J2:J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51181102362204722" right="0.11811023622047245" top="0.15748031496062992" bottom="0.1574803149606299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pla3</cp:lastModifiedBy>
  <cp:lastPrinted>2021-10-19T08:41:57Z</cp:lastPrinted>
  <dcterms:created xsi:type="dcterms:W3CDTF">2004-12-09T07:13:42Z</dcterms:created>
  <dcterms:modified xsi:type="dcterms:W3CDTF">2021-10-19T14:23:42Z</dcterms:modified>
</cp:coreProperties>
</file>