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отдел форм и испо бюдж\2022\ОТЧЕТ ОБ ИСПОЛНЕНИИ за 1 полуг 2022\"/>
    </mc:Choice>
  </mc:AlternateContent>
  <bookViews>
    <workbookView xWindow="0" yWindow="60" windowWidth="28800" windowHeight="11670"/>
  </bookViews>
  <sheets>
    <sheet name="Отчет" sheetId="2" r:id="rId1"/>
  </sheets>
  <definedNames>
    <definedName name="бЮДЖЕТ_2005_НОВ.КЛ." localSheetId="0">Отчет!$B$1:$B$46</definedName>
  </definedNames>
  <calcPr calcId="152511"/>
</workbook>
</file>

<file path=xl/calcChain.xml><?xml version="1.0" encoding="utf-8"?>
<calcChain xmlns="http://schemas.openxmlformats.org/spreadsheetml/2006/main">
  <c r="I16" i="2" l="1"/>
  <c r="J22" i="2" l="1"/>
  <c r="J23" i="2"/>
  <c r="I22" i="2"/>
  <c r="I23" i="2"/>
  <c r="H22" i="2"/>
  <c r="H23" i="2"/>
  <c r="G22" i="2"/>
  <c r="G23" i="2"/>
  <c r="F26" i="2"/>
  <c r="H26" i="2" l="1"/>
  <c r="I26" i="2"/>
  <c r="J26" i="2"/>
  <c r="G26" i="2"/>
  <c r="E31" i="2"/>
  <c r="E18" i="2"/>
  <c r="I34" i="2"/>
  <c r="H34" i="2"/>
  <c r="G34" i="2"/>
  <c r="F31" i="2"/>
  <c r="F18" i="2"/>
  <c r="J18" i="2" l="1"/>
  <c r="D18" i="2"/>
  <c r="D31" i="2"/>
  <c r="C31" i="2"/>
  <c r="C18" i="2"/>
  <c r="E37" i="2"/>
  <c r="E28" i="2"/>
  <c r="E17" i="2" s="1"/>
  <c r="E10" i="2"/>
  <c r="E7" i="2"/>
  <c r="E6" i="2" l="1"/>
  <c r="E5" i="2" s="1"/>
  <c r="E47" i="2" s="1"/>
  <c r="I46" i="2"/>
  <c r="C37" i="2"/>
  <c r="C28" i="2"/>
  <c r="C10" i="2"/>
  <c r="C7" i="2"/>
  <c r="F10" i="2"/>
  <c r="C6" i="2" l="1"/>
  <c r="C17" i="2"/>
  <c r="C5" i="2" l="1"/>
  <c r="C47" i="2" s="1"/>
  <c r="F37" i="2"/>
  <c r="D37" i="2"/>
  <c r="F28" i="2" l="1"/>
  <c r="F17" i="2" s="1"/>
  <c r="J17" i="2" s="1"/>
  <c r="D10" i="2"/>
  <c r="I45" i="2" l="1"/>
  <c r="F7" i="2" l="1"/>
  <c r="F6" i="2" s="1"/>
  <c r="G41" i="2" l="1"/>
  <c r="D28" i="2"/>
  <c r="D7" i="2"/>
  <c r="D17" i="2" l="1"/>
  <c r="D6" i="2"/>
  <c r="D5" i="2" l="1"/>
  <c r="D47" i="2" s="1"/>
  <c r="J41" i="2"/>
  <c r="I41" i="2"/>
  <c r="H41" i="2"/>
  <c r="J40" i="2"/>
  <c r="I40" i="2"/>
  <c r="H40" i="2"/>
  <c r="G40" i="2"/>
  <c r="J39" i="2"/>
  <c r="I39" i="2"/>
  <c r="H39" i="2"/>
  <c r="G39" i="2"/>
  <c r="J38" i="2"/>
  <c r="I38" i="2"/>
  <c r="H38" i="2"/>
  <c r="G38" i="2"/>
  <c r="I36" i="2"/>
  <c r="J35" i="2"/>
  <c r="I35" i="2"/>
  <c r="H35" i="2"/>
  <c r="G35" i="2"/>
  <c r="J33" i="2"/>
  <c r="I33" i="2"/>
  <c r="H33" i="2"/>
  <c r="G33" i="2"/>
  <c r="J32" i="2"/>
  <c r="I32" i="2"/>
  <c r="H32" i="2"/>
  <c r="G32" i="2"/>
  <c r="I31" i="2"/>
  <c r="J29" i="2"/>
  <c r="I29" i="2"/>
  <c r="H29" i="2"/>
  <c r="G29" i="2"/>
  <c r="J28" i="2"/>
  <c r="J27" i="2"/>
  <c r="I27" i="2"/>
  <c r="H27" i="2"/>
  <c r="G27" i="2"/>
  <c r="J24" i="2"/>
  <c r="I24" i="2"/>
  <c r="H24" i="2"/>
  <c r="G24" i="2"/>
  <c r="H21" i="2"/>
  <c r="G21" i="2"/>
  <c r="J20" i="2"/>
  <c r="I20" i="2"/>
  <c r="H20" i="2"/>
  <c r="G20" i="2"/>
  <c r="I19" i="2"/>
  <c r="H19" i="2"/>
  <c r="G19" i="2"/>
  <c r="J15" i="2"/>
  <c r="I15" i="2"/>
  <c r="H15" i="2"/>
  <c r="G15" i="2"/>
  <c r="J14" i="2"/>
  <c r="I14" i="2"/>
  <c r="H14" i="2"/>
  <c r="G14" i="2"/>
  <c r="J12" i="2"/>
  <c r="I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I37" i="2" l="1"/>
  <c r="G18" i="2"/>
  <c r="F5" i="2"/>
  <c r="G28" i="2"/>
  <c r="I28" i="2"/>
  <c r="H7" i="2"/>
  <c r="J7" i="2"/>
  <c r="H31" i="2"/>
  <c r="J31" i="2"/>
  <c r="G7" i="2"/>
  <c r="H10" i="2"/>
  <c r="H18" i="2"/>
  <c r="H28" i="2"/>
  <c r="G31" i="2"/>
  <c r="F47" i="2" l="1"/>
  <c r="I5" i="2"/>
  <c r="H17" i="2"/>
  <c r="G17" i="2"/>
  <c r="H6" i="2"/>
  <c r="G6" i="2"/>
  <c r="G47" i="2" l="1"/>
  <c r="J47" i="2"/>
  <c r="I47" i="2"/>
  <c r="G5" i="2"/>
  <c r="H5" i="2"/>
  <c r="H47" i="2" l="1"/>
  <c r="G37" i="2"/>
  <c r="H37" i="2"/>
  <c r="J37" i="2"/>
  <c r="J10" i="2"/>
  <c r="I13" i="2"/>
  <c r="I10" i="2" l="1"/>
  <c r="I6" i="2" l="1"/>
  <c r="J6" i="2"/>
  <c r="J21" i="2"/>
  <c r="I21" i="2"/>
  <c r="I30" i="2"/>
  <c r="I25" i="2"/>
  <c r="I18" i="2" l="1"/>
  <c r="I17" i="2"/>
  <c r="J5" i="2" l="1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<sst xmlns="http://schemas.openxmlformats.org/spreadsheetml/2006/main" count="94" uniqueCount="94">
  <si>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</si>
  <si>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</si>
  <si>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</si>
  <si>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</si>
  <si>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</si>
  <si>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</si>
  <si>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</si>
  <si>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</si>
  <si>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</si>
  <si>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</si>
  <si>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</si>
  <si>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</si>
  <si>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</si>
  <si>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</si>
  <si>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</si>
  <si>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</si>
  <si>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</si>
  <si>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</si>
  <si>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</si>
  <si>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</si>
  <si>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</si>
  <si>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</si>
  <si>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</si>
  <si>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</si>
  <si>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</si>
  <si>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</si>
  <si>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</si>
  <si>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</si>
  <si>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</si>
  <si>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</si>
  <si>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</si>
  <si>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</si>
  <si>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</si>
  <si>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</si>
  <si>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</si>
  <si>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</si>
  <si>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</si>
  <si>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</si>
  <si>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</si>
  <si>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</si>
  <si>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</si>
  <si>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</si>
  <si>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</si>
  <si>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</si>
  <si>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</si>
  <si>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</si>
  <si>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</si>
  <si>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</si>
  <si>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</si>
  <si>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</si>
  <si>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</si>
  <si>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</si>
  <si>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</si>
  <si>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</si>
  <si>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</si>
  <si>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</si>
  <si>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</si>
  <si>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</si>
  <si>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</si>
  <si>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</si>
  <si>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</si>
  <si>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</si>
  <si>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</si>
  <si>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</si>
  <si>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</si>
  <si>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</si>
  <si>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</si>
  <si>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</si>
  <si>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</si>
  <si>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</si>
  <si>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</si>
  <si>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</si>
  <si>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</si>
  <si>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</si>
  <si>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</si>
  <si>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</si>
  <si>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</si>
  <si>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2 02 09000 05</t>
  </si>
  <si>
    <t xml:space="preserve">Прочие безвозмездные поступления из бюджетов субъектов </t>
  </si>
  <si>
    <t>Первонач-й бюджет         2022 год</t>
  </si>
  <si>
    <t>Утвержден-й бюджет         2022 год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</si>
  <si>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</si>
  <si>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примененим упрощенной систем налогообложения</t>
  </si>
  <si>
    <t>2 11 05025 05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</si>
  <si>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бюджетных и автономных учреждений)</t>
  </si>
  <si>
    <t>1 11 05313 05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</si>
  <si>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</si>
  <si>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</si>
  <si>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</si>
  <si>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полугодие 2022 года в сравнении с аналогичным периодом 2021 года, (тыс. руб.)</t>
  </si>
  <si>
    <t>Исполнено на 01.07.2021 г.</t>
  </si>
  <si>
    <t>Исполнено на 01.07.2022 г.</t>
  </si>
  <si>
    <t>Рост (снижение)  поступлений на 01.07.2022 г. к 01.07.2021 г., тыс. руб.</t>
  </si>
  <si>
    <t>Рост (снижение)  поступлений на 01.07.2022 г. к 01.07.2021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</si>
</sst>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16" fillId="0" borderId="1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J16" sqref="J16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38.25" customHeight="1" x14ac:dyDescent="0.2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 x14ac:dyDescent="0.2">
      <c r="A2" s="30" t="s">
        <v>42</v>
      </c>
      <c r="B2" s="32" t="s">
        <v>14</v>
      </c>
      <c r="C2" s="34" t="s">
        <v>79</v>
      </c>
      <c r="D2" s="35" t="s">
        <v>80</v>
      </c>
      <c r="E2" s="35" t="s">
        <v>90</v>
      </c>
      <c r="F2" s="35" t="s">
        <v>91</v>
      </c>
      <c r="G2" s="35" t="s">
        <v>70</v>
      </c>
      <c r="H2" s="35" t="s">
        <v>69</v>
      </c>
      <c r="I2" s="28" t="s">
        <v>92</v>
      </c>
      <c r="J2" s="28" t="s">
        <v>93</v>
      </c>
    </row>
    <row r="3" spans="1:10" ht="39" customHeight="1" x14ac:dyDescent="0.2">
      <c r="A3" s="31"/>
      <c r="B3" s="33"/>
      <c r="C3" s="34"/>
      <c r="D3" s="36"/>
      <c r="E3" s="36"/>
      <c r="F3" s="36"/>
      <c r="G3" s="36"/>
      <c r="H3" s="36"/>
      <c r="I3" s="29"/>
      <c r="J3" s="29"/>
    </row>
    <row r="4" spans="1:10" x14ac:dyDescent="0.2">
      <c r="A4" s="20">
        <v>1</v>
      </c>
      <c r="B4" s="21">
        <v>2</v>
      </c>
      <c r="C4" s="21">
        <v>3</v>
      </c>
      <c r="D4" s="21">
        <v>4</v>
      </c>
      <c r="E4" s="19">
        <v>6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6.5" x14ac:dyDescent="0.25">
      <c r="A5" s="9" t="s">
        <v>25</v>
      </c>
      <c r="B5" s="2" t="s">
        <v>0</v>
      </c>
      <c r="C5" s="4">
        <f>SUM(C6,C17)</f>
        <v>425378.6</v>
      </c>
      <c r="D5" s="4">
        <f>SUM(D6,D17)</f>
        <v>428403.7</v>
      </c>
      <c r="E5" s="4">
        <f>SUM(E6,E17)</f>
        <v>289376.8</v>
      </c>
      <c r="F5" s="4">
        <f>SUM(F6,F17)</f>
        <v>209624.60000000003</v>
      </c>
      <c r="G5" s="4">
        <f>F5/C5*100</f>
        <v>49.279535923998068</v>
      </c>
      <c r="H5" s="4">
        <f>F5/D5*100</f>
        <v>48.931556846964682</v>
      </c>
      <c r="I5" s="4">
        <f>F5-E5</f>
        <v>-79752.199999999953</v>
      </c>
      <c r="J5" s="4">
        <f t="shared" ref="J5:J12" si="0">F5/E5*100</f>
        <v>72.440015923875052</v>
      </c>
    </row>
    <row r="6" spans="1:10" ht="16.5" x14ac:dyDescent="0.25">
      <c r="A6" s="9"/>
      <c r="B6" s="14" t="s">
        <v>17</v>
      </c>
      <c r="C6" s="4">
        <f>SUM(C7,C9,C10,C15,C16)</f>
        <v>413523</v>
      </c>
      <c r="D6" s="4">
        <f>SUM(D7,D9,D10,D15,D16)</f>
        <v>416548.10000000003</v>
      </c>
      <c r="E6" s="4">
        <f>SUM(E7,E9,E10,E15,E16)</f>
        <v>276906.3</v>
      </c>
      <c r="F6" s="4">
        <f>SUM(F7,F9,F10,F15,F16)</f>
        <v>202448.90000000002</v>
      </c>
      <c r="G6" s="4">
        <f t="shared" ref="G6:G41" si="1">F6/C6*100</f>
        <v>48.95710758530965</v>
      </c>
      <c r="H6" s="4">
        <f t="shared" ref="H6:H47" si="2">F6/D6*100</f>
        <v>48.601566061638501</v>
      </c>
      <c r="I6" s="4">
        <f t="shared" ref="I6:I41" si="3">F6-E6</f>
        <v>-74457.399999999965</v>
      </c>
      <c r="J6" s="4">
        <f t="shared" si="0"/>
        <v>73.110976528883612</v>
      </c>
    </row>
    <row r="7" spans="1:10" ht="16.5" x14ac:dyDescent="0.25">
      <c r="A7" s="10" t="s">
        <v>26</v>
      </c>
      <c r="B7" s="13" t="s">
        <v>1</v>
      </c>
      <c r="C7" s="22">
        <f>C8</f>
        <v>345018.1</v>
      </c>
      <c r="D7" s="22">
        <f>D8</f>
        <v>348043.2</v>
      </c>
      <c r="E7" s="22">
        <f t="shared" ref="E7:F7" si="4">E8</f>
        <v>239085.4</v>
      </c>
      <c r="F7" s="22">
        <f t="shared" si="4"/>
        <v>164379.6</v>
      </c>
      <c r="G7" s="5">
        <f t="shared" si="1"/>
        <v>47.6437612983203</v>
      </c>
      <c r="H7" s="5">
        <f t="shared" si="2"/>
        <v>47.229654249817266</v>
      </c>
      <c r="I7" s="5">
        <f t="shared" si="3"/>
        <v>-74705.799999999988</v>
      </c>
      <c r="J7" s="5">
        <f t="shared" si="0"/>
        <v>68.753508160682344</v>
      </c>
    </row>
    <row r="8" spans="1:10" ht="16.5" x14ac:dyDescent="0.25">
      <c r="A8" s="10" t="s">
        <v>27</v>
      </c>
      <c r="B8" s="6" t="s">
        <v>2</v>
      </c>
      <c r="C8" s="22">
        <v>345018.1</v>
      </c>
      <c r="D8" s="22">
        <v>348043.2</v>
      </c>
      <c r="E8" s="22">
        <v>239085.4</v>
      </c>
      <c r="F8" s="22">
        <v>164379.6</v>
      </c>
      <c r="G8" s="5">
        <f t="shared" si="1"/>
        <v>47.6437612983203</v>
      </c>
      <c r="H8" s="5">
        <f t="shared" si="2"/>
        <v>47.229654249817266</v>
      </c>
      <c r="I8" s="5">
        <f t="shared" si="3"/>
        <v>-74705.799999999988</v>
      </c>
      <c r="J8" s="5">
        <f t="shared" si="0"/>
        <v>68.753508160682344</v>
      </c>
    </row>
    <row r="9" spans="1:10" ht="16.5" x14ac:dyDescent="0.25">
      <c r="A9" s="10" t="s">
        <v>60</v>
      </c>
      <c r="B9" s="13" t="s">
        <v>57</v>
      </c>
      <c r="C9" s="22">
        <v>19967</v>
      </c>
      <c r="D9" s="22">
        <v>19967</v>
      </c>
      <c r="E9" s="22">
        <v>9524.2999999999993</v>
      </c>
      <c r="F9" s="22">
        <v>11430.1</v>
      </c>
      <c r="G9" s="5">
        <f t="shared" si="1"/>
        <v>57.244954174387743</v>
      </c>
      <c r="H9" s="5">
        <f t="shared" si="2"/>
        <v>57.244954174387743</v>
      </c>
      <c r="I9" s="5">
        <f t="shared" si="3"/>
        <v>1905.8000000000011</v>
      </c>
      <c r="J9" s="5">
        <f t="shared" si="0"/>
        <v>120.00986949172119</v>
      </c>
    </row>
    <row r="10" spans="1:10" ht="16.5" x14ac:dyDescent="0.25">
      <c r="A10" s="10" t="s">
        <v>28</v>
      </c>
      <c r="B10" s="16" t="s">
        <v>3</v>
      </c>
      <c r="C10" s="22">
        <f>C11+C12+C13+C14</f>
        <v>44217.9</v>
      </c>
      <c r="D10" s="22">
        <f>D11+D12+D13+D14</f>
        <v>44217.9</v>
      </c>
      <c r="E10" s="22">
        <f>E11+E12+E13+E14</f>
        <v>26231.8</v>
      </c>
      <c r="F10" s="22">
        <f>F11+F12+F13+F14</f>
        <v>24469.399999999998</v>
      </c>
      <c r="G10" s="5">
        <f t="shared" si="1"/>
        <v>55.338222755942724</v>
      </c>
      <c r="H10" s="5">
        <f t="shared" si="2"/>
        <v>55.338222755942724</v>
      </c>
      <c r="I10" s="5">
        <f t="shared" si="3"/>
        <v>-1762.4000000000015</v>
      </c>
      <c r="J10" s="5">
        <f t="shared" si="0"/>
        <v>93.281437034439108</v>
      </c>
    </row>
    <row r="11" spans="1:10" ht="16.5" x14ac:dyDescent="0.25">
      <c r="A11" s="10" t="s">
        <v>66</v>
      </c>
      <c r="B11" s="6" t="s">
        <v>82</v>
      </c>
      <c r="C11" s="22">
        <v>42370.6</v>
      </c>
      <c r="D11" s="22">
        <v>42370.6</v>
      </c>
      <c r="E11" s="22">
        <v>20724.2</v>
      </c>
      <c r="F11" s="22">
        <v>23624.5</v>
      </c>
      <c r="G11" s="5">
        <f t="shared" si="1"/>
        <v>55.756821947293645</v>
      </c>
      <c r="H11" s="5">
        <f t="shared" si="2"/>
        <v>55.756821947293645</v>
      </c>
      <c r="I11" s="5">
        <f t="shared" si="3"/>
        <v>2900.2999999999993</v>
      </c>
      <c r="J11" s="5">
        <f t="shared" si="0"/>
        <v>113.99475009891817</v>
      </c>
    </row>
    <row r="12" spans="1:10" ht="16.5" x14ac:dyDescent="0.25">
      <c r="A12" s="10" t="s">
        <v>48</v>
      </c>
      <c r="B12" s="6" t="s">
        <v>4</v>
      </c>
      <c r="C12" s="22">
        <v>0</v>
      </c>
      <c r="D12" s="22">
        <v>0</v>
      </c>
      <c r="E12" s="22">
        <v>4387.8999999999996</v>
      </c>
      <c r="F12" s="22">
        <v>52.8</v>
      </c>
      <c r="G12" s="5">
        <v>0</v>
      </c>
      <c r="H12" s="5">
        <v>0</v>
      </c>
      <c r="I12" s="5">
        <f t="shared" si="3"/>
        <v>-4335.0999999999995</v>
      </c>
      <c r="J12" s="5">
        <f t="shared" si="0"/>
        <v>1.2033091000250689</v>
      </c>
    </row>
    <row r="13" spans="1:10" ht="16.5" x14ac:dyDescent="0.25">
      <c r="A13" s="10" t="s">
        <v>47</v>
      </c>
      <c r="B13" s="6" t="s">
        <v>15</v>
      </c>
      <c r="C13" s="5">
        <v>0</v>
      </c>
      <c r="D13" s="5">
        <v>0</v>
      </c>
      <c r="E13" s="22">
        <v>0</v>
      </c>
      <c r="F13" s="22">
        <v>7.6</v>
      </c>
      <c r="G13" s="5">
        <v>0</v>
      </c>
      <c r="H13" s="5">
        <v>0</v>
      </c>
      <c r="I13" s="5">
        <f t="shared" si="3"/>
        <v>7.6</v>
      </c>
      <c r="J13" s="5">
        <v>0</v>
      </c>
    </row>
    <row r="14" spans="1:10" ht="27" x14ac:dyDescent="0.25">
      <c r="A14" s="10" t="s">
        <v>51</v>
      </c>
      <c r="B14" s="6" t="s">
        <v>81</v>
      </c>
      <c r="C14" s="5">
        <v>1847.3</v>
      </c>
      <c r="D14" s="5">
        <v>1847.3</v>
      </c>
      <c r="E14" s="22">
        <v>1119.7</v>
      </c>
      <c r="F14" s="22">
        <v>784.5</v>
      </c>
      <c r="G14" s="5">
        <f t="shared" si="1"/>
        <v>42.467384831916853</v>
      </c>
      <c r="H14" s="5">
        <f t="shared" si="2"/>
        <v>42.467384831916853</v>
      </c>
      <c r="I14" s="5">
        <f t="shared" si="3"/>
        <v>-335.20000000000005</v>
      </c>
      <c r="J14" s="5">
        <f t="shared" ref="J14:J24" si="5">F14/E14*100</f>
        <v>70.063409841921938</v>
      </c>
    </row>
    <row r="15" spans="1:10" ht="16.5" x14ac:dyDescent="0.25">
      <c r="A15" s="10" t="s">
        <v>29</v>
      </c>
      <c r="B15" s="16" t="s">
        <v>5</v>
      </c>
      <c r="C15" s="5">
        <v>4320</v>
      </c>
      <c r="D15" s="5">
        <v>4320</v>
      </c>
      <c r="E15" s="5">
        <v>2064.8000000000002</v>
      </c>
      <c r="F15" s="22">
        <v>2170.1</v>
      </c>
      <c r="G15" s="5">
        <f t="shared" si="1"/>
        <v>50.233796296296298</v>
      </c>
      <c r="H15" s="5">
        <f t="shared" si="2"/>
        <v>50.233796296296298</v>
      </c>
      <c r="I15" s="5">
        <f t="shared" si="3"/>
        <v>105.29999999999973</v>
      </c>
      <c r="J15" s="5">
        <f t="shared" si="5"/>
        <v>105.09976753196435</v>
      </c>
    </row>
    <row r="16" spans="1:10" ht="16.5" x14ac:dyDescent="0.25">
      <c r="A16" s="10" t="s">
        <v>30</v>
      </c>
      <c r="B16" s="16" t="s">
        <v>21</v>
      </c>
      <c r="C16" s="5">
        <v>0</v>
      </c>
      <c r="D16" s="5">
        <v>0</v>
      </c>
      <c r="E16" s="5">
        <v>0</v>
      </c>
      <c r="F16" s="22">
        <v>-0.3</v>
      </c>
      <c r="G16" s="5"/>
      <c r="H16" s="5"/>
      <c r="I16" s="5">
        <f t="shared" ref="I16" si="6">F16-E16</f>
        <v>-0.3</v>
      </c>
      <c r="J16" s="5"/>
    </row>
    <row r="17" spans="1:12" ht="16.5" x14ac:dyDescent="0.25">
      <c r="A17" s="10"/>
      <c r="B17" s="15" t="s">
        <v>18</v>
      </c>
      <c r="C17" s="4">
        <f>C30+C18+C28+C31+C35+C36</f>
        <v>11855.6</v>
      </c>
      <c r="D17" s="4">
        <f>D30+D18+D28+D31+D35+D36</f>
        <v>11855.6</v>
      </c>
      <c r="E17" s="4">
        <f>E30+E18+E28+E31+E35+E36</f>
        <v>12470.5</v>
      </c>
      <c r="F17" s="4">
        <f>F30+F18+F28+F31+F35+F36</f>
        <v>7175.7</v>
      </c>
      <c r="G17" s="4">
        <f t="shared" si="1"/>
        <v>60.525827457066697</v>
      </c>
      <c r="H17" s="4">
        <f t="shared" si="2"/>
        <v>60.525827457066697</v>
      </c>
      <c r="I17" s="4">
        <f t="shared" si="3"/>
        <v>-5294.8</v>
      </c>
      <c r="J17" s="4">
        <f t="shared" si="5"/>
        <v>57.541397698568616</v>
      </c>
    </row>
    <row r="18" spans="1:12" ht="27" x14ac:dyDescent="0.25">
      <c r="A18" s="10" t="s">
        <v>31</v>
      </c>
      <c r="B18" s="13" t="s">
        <v>6</v>
      </c>
      <c r="C18" s="5">
        <f>C19+C20+C21+C22+C24+C27+C25+C23+C26</f>
        <v>7418.6</v>
      </c>
      <c r="D18" s="5">
        <f>D19+D20+D21+D22+D24+D27+D25+D23+D26</f>
        <v>7418.6</v>
      </c>
      <c r="E18" s="5">
        <f>E19+E20+E21+E22+E24+E27+E25+E26+E23</f>
        <v>4562</v>
      </c>
      <c r="F18" s="5">
        <f>F19+F20+F21+F22+F24+F27+F25+F26+F23</f>
        <v>3572.9</v>
      </c>
      <c r="G18" s="5">
        <f t="shared" ref="G18" si="7">+G19+G20+G21+G24+G27+G25</f>
        <v>171.25694932268976</v>
      </c>
      <c r="H18" s="5">
        <f t="shared" si="2"/>
        <v>48.161378157603856</v>
      </c>
      <c r="I18" s="5">
        <f t="shared" ref="I18" si="8">I19+I20+I21+I22+I24+I27+I25</f>
        <v>-1021.5</v>
      </c>
      <c r="J18" s="5">
        <f t="shared" si="5"/>
        <v>78.318719859710654</v>
      </c>
    </row>
    <row r="19" spans="1:12" ht="27" x14ac:dyDescent="0.25">
      <c r="A19" s="10" t="s">
        <v>32</v>
      </c>
      <c r="B19" s="6" t="s">
        <v>24</v>
      </c>
      <c r="C19" s="5">
        <v>49</v>
      </c>
      <c r="D19" s="5">
        <v>49</v>
      </c>
      <c r="E19" s="22">
        <v>0</v>
      </c>
      <c r="F19" s="22"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v>0</v>
      </c>
    </row>
    <row r="20" spans="1:12" ht="40.5" x14ac:dyDescent="0.25">
      <c r="A20" s="10" t="s">
        <v>61</v>
      </c>
      <c r="B20" s="6" t="s">
        <v>19</v>
      </c>
      <c r="C20" s="5">
        <v>3927</v>
      </c>
      <c r="D20" s="5">
        <v>3927</v>
      </c>
      <c r="E20" s="22">
        <v>1938.5</v>
      </c>
      <c r="F20" s="22">
        <v>1621.1</v>
      </c>
      <c r="G20" s="5">
        <f t="shared" si="1"/>
        <v>41.280875986758339</v>
      </c>
      <c r="H20" s="5">
        <f t="shared" si="2"/>
        <v>41.280875986758339</v>
      </c>
      <c r="I20" s="5">
        <f t="shared" si="3"/>
        <v>-317.40000000000009</v>
      </c>
      <c r="J20" s="5">
        <f t="shared" si="5"/>
        <v>83.626515346917714</v>
      </c>
    </row>
    <row r="21" spans="1:12" ht="39.75" customHeight="1" x14ac:dyDescent="0.25">
      <c r="A21" s="10" t="s">
        <v>33</v>
      </c>
      <c r="B21" s="6" t="s">
        <v>22</v>
      </c>
      <c r="C21" s="5">
        <v>353</v>
      </c>
      <c r="D21" s="5">
        <v>353</v>
      </c>
      <c r="E21" s="22">
        <v>177.7</v>
      </c>
      <c r="F21" s="22">
        <v>153.69999999999999</v>
      </c>
      <c r="G21" s="5">
        <f t="shared" si="1"/>
        <v>43.54107648725212</v>
      </c>
      <c r="H21" s="5">
        <f t="shared" si="2"/>
        <v>43.54107648725212</v>
      </c>
      <c r="I21" s="5">
        <f t="shared" si="3"/>
        <v>-24</v>
      </c>
      <c r="J21" s="5">
        <f t="shared" si="5"/>
        <v>86.494091164884637</v>
      </c>
    </row>
    <row r="22" spans="1:12" ht="15.75" hidden="1" customHeight="1" x14ac:dyDescent="0.25">
      <c r="A22" s="10" t="s">
        <v>83</v>
      </c>
      <c r="B22" s="6" t="s">
        <v>64</v>
      </c>
      <c r="C22" s="5">
        <v>0</v>
      </c>
      <c r="D22" s="5">
        <v>0</v>
      </c>
      <c r="E22" s="22">
        <v>0</v>
      </c>
      <c r="F22" s="22">
        <v>0</v>
      </c>
      <c r="G22" s="5" t="e">
        <f t="shared" si="1"/>
        <v>#DIV/0!</v>
      </c>
      <c r="H22" s="5" t="e">
        <f t="shared" si="2"/>
        <v>#DIV/0!</v>
      </c>
      <c r="I22" s="5">
        <f t="shared" si="3"/>
        <v>0</v>
      </c>
      <c r="J22" s="5" t="e">
        <f t="shared" si="5"/>
        <v>#DIV/0!</v>
      </c>
    </row>
    <row r="23" spans="1:12" ht="41.25" customHeight="1" x14ac:dyDescent="0.25">
      <c r="A23" s="10" t="s">
        <v>63</v>
      </c>
      <c r="B23" s="6" t="s">
        <v>84</v>
      </c>
      <c r="C23" s="5">
        <v>45.6</v>
      </c>
      <c r="D23" s="5">
        <v>45.6</v>
      </c>
      <c r="E23" s="22">
        <v>11.4</v>
      </c>
      <c r="F23" s="22">
        <v>39.799999999999997</v>
      </c>
      <c r="G23" s="5">
        <f t="shared" si="1"/>
        <v>87.280701754385959</v>
      </c>
      <c r="H23" s="5">
        <f t="shared" si="2"/>
        <v>87.280701754385959</v>
      </c>
      <c r="I23" s="5">
        <f t="shared" si="3"/>
        <v>28.4</v>
      </c>
      <c r="J23" s="5">
        <f t="shared" si="5"/>
        <v>349.12280701754383</v>
      </c>
    </row>
    <row r="24" spans="1:12" ht="27" x14ac:dyDescent="0.25">
      <c r="A24" s="10" t="s">
        <v>58</v>
      </c>
      <c r="B24" s="6" t="s">
        <v>59</v>
      </c>
      <c r="C24" s="5">
        <v>563</v>
      </c>
      <c r="D24" s="5">
        <v>563</v>
      </c>
      <c r="E24" s="22">
        <v>479.8</v>
      </c>
      <c r="F24" s="22">
        <v>246.9</v>
      </c>
      <c r="G24" s="5">
        <f t="shared" si="1"/>
        <v>43.854351687388984</v>
      </c>
      <c r="H24" s="5">
        <f t="shared" si="2"/>
        <v>43.854351687388984</v>
      </c>
      <c r="I24" s="5">
        <f t="shared" si="3"/>
        <v>-232.9</v>
      </c>
      <c r="J24" s="5">
        <f t="shared" si="5"/>
        <v>51.458941225510635</v>
      </c>
    </row>
    <row r="25" spans="1:12" ht="17.25" customHeight="1" x14ac:dyDescent="0.25">
      <c r="A25" s="10" t="s">
        <v>34</v>
      </c>
      <c r="B25" s="7" t="s">
        <v>23</v>
      </c>
      <c r="C25" s="5">
        <v>0</v>
      </c>
      <c r="D25" s="5">
        <v>0</v>
      </c>
      <c r="E25" s="22">
        <v>577</v>
      </c>
      <c r="F25" s="22">
        <v>450.6</v>
      </c>
      <c r="G25" s="5">
        <v>0</v>
      </c>
      <c r="H25" s="5">
        <v>0</v>
      </c>
      <c r="I25" s="5">
        <f t="shared" si="3"/>
        <v>-126.39999999999998</v>
      </c>
      <c r="J25" s="5">
        <v>0</v>
      </c>
    </row>
    <row r="26" spans="1:12" ht="93" customHeight="1" x14ac:dyDescent="0.25">
      <c r="A26" s="10" t="s">
        <v>85</v>
      </c>
      <c r="B26" s="7" t="s">
        <v>86</v>
      </c>
      <c r="C26" s="5">
        <v>1</v>
      </c>
      <c r="D26" s="5">
        <v>1</v>
      </c>
      <c r="E26" s="22">
        <v>0.8</v>
      </c>
      <c r="F26" s="22">
        <f>3.6+1.2</f>
        <v>4.8</v>
      </c>
      <c r="G26" s="5">
        <f t="shared" si="1"/>
        <v>480</v>
      </c>
      <c r="H26" s="5">
        <f>F26/D26*100</f>
        <v>480</v>
      </c>
      <c r="I26" s="5">
        <f>F26-E26</f>
        <v>4</v>
      </c>
      <c r="J26" s="5">
        <f>F26/E26*100</f>
        <v>599.99999999999989</v>
      </c>
    </row>
    <row r="27" spans="1:12" ht="27" x14ac:dyDescent="0.25">
      <c r="A27" s="10" t="s">
        <v>35</v>
      </c>
      <c r="B27" s="6" t="s">
        <v>20</v>
      </c>
      <c r="C27" s="5">
        <v>2480</v>
      </c>
      <c r="D27" s="5">
        <v>2480</v>
      </c>
      <c r="E27" s="22">
        <v>1376.8</v>
      </c>
      <c r="F27" s="22">
        <v>1056</v>
      </c>
      <c r="G27" s="5">
        <f t="shared" si="1"/>
        <v>42.58064516129032</v>
      </c>
      <c r="H27" s="5">
        <f t="shared" si="2"/>
        <v>42.58064516129032</v>
      </c>
      <c r="I27" s="5">
        <f t="shared" si="3"/>
        <v>-320.79999999999995</v>
      </c>
      <c r="J27" s="5">
        <f>F27/E27*100</f>
        <v>76.699593259732708</v>
      </c>
      <c r="L27" s="23"/>
    </row>
    <row r="28" spans="1:12" ht="16.5" x14ac:dyDescent="0.25">
      <c r="A28" s="10" t="s">
        <v>36</v>
      </c>
      <c r="B28" s="16" t="s">
        <v>7</v>
      </c>
      <c r="C28" s="4">
        <f>C29</f>
        <v>1307</v>
      </c>
      <c r="D28" s="4">
        <f>D29</f>
        <v>1307</v>
      </c>
      <c r="E28" s="4">
        <f>E29</f>
        <v>1072.5</v>
      </c>
      <c r="F28" s="4">
        <f>F29</f>
        <v>970.2</v>
      </c>
      <c r="G28" s="4">
        <f t="shared" si="1"/>
        <v>74.231063504208123</v>
      </c>
      <c r="H28" s="4">
        <f t="shared" si="2"/>
        <v>74.231063504208123</v>
      </c>
      <c r="I28" s="4">
        <f t="shared" si="3"/>
        <v>-102.29999999999995</v>
      </c>
      <c r="J28" s="4">
        <f t="shared" ref="J28:J41" si="9">F28/E28*100</f>
        <v>90.461538461538467</v>
      </c>
    </row>
    <row r="29" spans="1:12" ht="16.5" x14ac:dyDescent="0.25">
      <c r="A29" s="10" t="s">
        <v>37</v>
      </c>
      <c r="B29" s="18" t="s">
        <v>8</v>
      </c>
      <c r="C29" s="5">
        <v>1307</v>
      </c>
      <c r="D29" s="5">
        <v>1307</v>
      </c>
      <c r="E29" s="22">
        <v>1072.5</v>
      </c>
      <c r="F29" s="22">
        <v>970.2</v>
      </c>
      <c r="G29" s="5">
        <f t="shared" si="1"/>
        <v>74.231063504208123</v>
      </c>
      <c r="H29" s="5">
        <f t="shared" si="2"/>
        <v>74.231063504208123</v>
      </c>
      <c r="I29" s="5">
        <f t="shared" si="3"/>
        <v>-102.29999999999995</v>
      </c>
      <c r="J29" s="5">
        <f t="shared" si="9"/>
        <v>90.461538461538467</v>
      </c>
    </row>
    <row r="30" spans="1:12" ht="16.5" x14ac:dyDescent="0.25">
      <c r="A30" s="10" t="s">
        <v>44</v>
      </c>
      <c r="B30" s="16" t="s">
        <v>43</v>
      </c>
      <c r="C30" s="4">
        <v>0</v>
      </c>
      <c r="D30" s="4">
        <v>0</v>
      </c>
      <c r="E30" s="25">
        <v>29.1</v>
      </c>
      <c r="F30" s="25">
        <v>0</v>
      </c>
      <c r="G30" s="4">
        <v>0</v>
      </c>
      <c r="H30" s="4">
        <v>0</v>
      </c>
      <c r="I30" s="4">
        <f t="shared" si="3"/>
        <v>-29.1</v>
      </c>
      <c r="J30" s="4">
        <v>0</v>
      </c>
    </row>
    <row r="31" spans="1:12" ht="16.5" x14ac:dyDescent="0.25">
      <c r="A31" s="10" t="s">
        <v>38</v>
      </c>
      <c r="B31" s="13" t="s">
        <v>9</v>
      </c>
      <c r="C31" s="4">
        <f>C32+C33+C34</f>
        <v>1186</v>
      </c>
      <c r="D31" s="4">
        <f>D32+D33+D34</f>
        <v>1186</v>
      </c>
      <c r="E31" s="4">
        <f>E32+E33+E34</f>
        <v>4995.4000000000005</v>
      </c>
      <c r="F31" s="4">
        <f>F32+F33+F34</f>
        <v>1241.8999999999999</v>
      </c>
      <c r="G31" s="4">
        <f t="shared" si="1"/>
        <v>104.71332209106239</v>
      </c>
      <c r="H31" s="4">
        <f t="shared" si="2"/>
        <v>104.71332209106239</v>
      </c>
      <c r="I31" s="4">
        <f t="shared" si="3"/>
        <v>-3753.5000000000009</v>
      </c>
      <c r="J31" s="4">
        <f t="shared" si="9"/>
        <v>24.860872002242058</v>
      </c>
    </row>
    <row r="32" spans="1:12" ht="30.75" customHeight="1" x14ac:dyDescent="0.25">
      <c r="A32" s="10" t="s">
        <v>50</v>
      </c>
      <c r="B32" s="6" t="s">
        <v>13</v>
      </c>
      <c r="C32" s="5">
        <v>39</v>
      </c>
      <c r="D32" s="5">
        <v>39</v>
      </c>
      <c r="E32" s="22">
        <v>2189.3000000000002</v>
      </c>
      <c r="F32" s="22">
        <v>77.099999999999994</v>
      </c>
      <c r="G32" s="5">
        <f t="shared" si="1"/>
        <v>197.69230769230768</v>
      </c>
      <c r="H32" s="5">
        <f t="shared" si="2"/>
        <v>197.69230769230768</v>
      </c>
      <c r="I32" s="5">
        <f t="shared" si="3"/>
        <v>-2112.2000000000003</v>
      </c>
      <c r="J32" s="5">
        <f t="shared" si="9"/>
        <v>3.5216735942995472</v>
      </c>
    </row>
    <row r="33" spans="1:10" ht="16.5" x14ac:dyDescent="0.25">
      <c r="A33" s="10" t="s">
        <v>74</v>
      </c>
      <c r="B33" s="6" t="s">
        <v>75</v>
      </c>
      <c r="C33" s="5">
        <v>1104</v>
      </c>
      <c r="D33" s="5">
        <v>1104</v>
      </c>
      <c r="E33" s="22">
        <v>2780</v>
      </c>
      <c r="F33" s="22">
        <v>1093.8</v>
      </c>
      <c r="G33" s="5">
        <f t="shared" si="1"/>
        <v>99.076086956521735</v>
      </c>
      <c r="H33" s="5">
        <f t="shared" si="2"/>
        <v>99.076086956521735</v>
      </c>
      <c r="I33" s="5">
        <f t="shared" si="3"/>
        <v>-1686.2</v>
      </c>
      <c r="J33" s="5">
        <f t="shared" si="9"/>
        <v>39.345323741007192</v>
      </c>
    </row>
    <row r="34" spans="1:10" ht="54" x14ac:dyDescent="0.25">
      <c r="A34" s="10" t="s">
        <v>87</v>
      </c>
      <c r="B34" s="6" t="s">
        <v>88</v>
      </c>
      <c r="C34" s="5">
        <v>43</v>
      </c>
      <c r="D34" s="5">
        <v>43</v>
      </c>
      <c r="E34" s="22">
        <v>26.1</v>
      </c>
      <c r="F34" s="22">
        <v>71</v>
      </c>
      <c r="G34" s="5">
        <f t="shared" si="1"/>
        <v>165.11627906976744</v>
      </c>
      <c r="H34" s="5">
        <f t="shared" si="2"/>
        <v>165.11627906976744</v>
      </c>
      <c r="I34" s="5">
        <f t="shared" si="3"/>
        <v>44.9</v>
      </c>
      <c r="J34" s="5">
        <v>0</v>
      </c>
    </row>
    <row r="35" spans="1:10" ht="16.5" x14ac:dyDescent="0.25">
      <c r="A35" s="10" t="s">
        <v>39</v>
      </c>
      <c r="B35" s="16" t="s">
        <v>10</v>
      </c>
      <c r="C35" s="4">
        <v>1944</v>
      </c>
      <c r="D35" s="4">
        <v>1944</v>
      </c>
      <c r="E35" s="25">
        <v>1811.5</v>
      </c>
      <c r="F35" s="25">
        <v>1380.9</v>
      </c>
      <c r="G35" s="4">
        <f t="shared" si="1"/>
        <v>71.033950617283963</v>
      </c>
      <c r="H35" s="4">
        <f t="shared" si="2"/>
        <v>71.033950617283963</v>
      </c>
      <c r="I35" s="4">
        <f t="shared" si="3"/>
        <v>-430.59999999999991</v>
      </c>
      <c r="J35" s="4">
        <f t="shared" si="9"/>
        <v>76.229643941484966</v>
      </c>
    </row>
    <row r="36" spans="1:10" ht="16.5" x14ac:dyDescent="0.25">
      <c r="A36" s="10" t="s">
        <v>40</v>
      </c>
      <c r="B36" s="16" t="s">
        <v>11</v>
      </c>
      <c r="C36" s="4">
        <v>0</v>
      </c>
      <c r="D36" s="4">
        <v>0</v>
      </c>
      <c r="E36" s="25">
        <v>0</v>
      </c>
      <c r="F36" s="25">
        <v>9.8000000000000007</v>
      </c>
      <c r="G36" s="4">
        <v>0</v>
      </c>
      <c r="H36" s="4">
        <v>0</v>
      </c>
      <c r="I36" s="4">
        <f t="shared" si="3"/>
        <v>9.8000000000000007</v>
      </c>
      <c r="J36" s="4">
        <v>0</v>
      </c>
    </row>
    <row r="37" spans="1:10" ht="16.5" x14ac:dyDescent="0.25">
      <c r="A37" s="9" t="s">
        <v>41</v>
      </c>
      <c r="B37" s="16" t="s">
        <v>12</v>
      </c>
      <c r="C37" s="4">
        <f t="shared" ref="C37" si="10">C38+C39+C40+C41+C43+C44+C45+C46</f>
        <v>958146.7</v>
      </c>
      <c r="D37" s="4">
        <f t="shared" ref="D37:F37" si="11">D38+D39+D40+D41+D43+D44+D45+D46</f>
        <v>979841.4</v>
      </c>
      <c r="E37" s="4">
        <f t="shared" ref="E37" si="12">E38+E39+E40+E41+E43+E44+E45+E46</f>
        <v>302698.79999999993</v>
      </c>
      <c r="F37" s="4">
        <f t="shared" si="11"/>
        <v>396972.50000000006</v>
      </c>
      <c r="G37" s="4">
        <f t="shared" si="1"/>
        <v>41.431286044193449</v>
      </c>
      <c r="H37" s="4">
        <f t="shared" si="2"/>
        <v>40.513954605306537</v>
      </c>
      <c r="I37" s="4">
        <f>I38+I39+I40+I41+I43+I44+I45+I46</f>
        <v>94273.7</v>
      </c>
      <c r="J37" s="4">
        <f t="shared" si="9"/>
        <v>131.14439171876469</v>
      </c>
    </row>
    <row r="38" spans="1:10" ht="16.5" x14ac:dyDescent="0.25">
      <c r="A38" s="10" t="s">
        <v>54</v>
      </c>
      <c r="B38" s="12" t="s">
        <v>55</v>
      </c>
      <c r="C38" s="24">
        <v>113063</v>
      </c>
      <c r="D38" s="24">
        <v>110037.9</v>
      </c>
      <c r="E38" s="22">
        <v>32838.1</v>
      </c>
      <c r="F38" s="22">
        <v>49036.6</v>
      </c>
      <c r="G38" s="5">
        <f t="shared" si="1"/>
        <v>43.371040924086572</v>
      </c>
      <c r="H38" s="5">
        <f t="shared" si="2"/>
        <v>44.563373165064043</v>
      </c>
      <c r="I38" s="5">
        <f t="shared" si="3"/>
        <v>16198.5</v>
      </c>
      <c r="J38" s="5">
        <f t="shared" si="9"/>
        <v>149.32837161711549</v>
      </c>
    </row>
    <row r="39" spans="1:10" ht="16.5" x14ac:dyDescent="0.25">
      <c r="A39" s="10" t="s">
        <v>67</v>
      </c>
      <c r="B39" s="6" t="s">
        <v>49</v>
      </c>
      <c r="C39" s="24">
        <v>419734</v>
      </c>
      <c r="D39" s="24">
        <v>441980.1</v>
      </c>
      <c r="E39" s="22">
        <v>30948.1</v>
      </c>
      <c r="F39" s="22">
        <v>70515.3</v>
      </c>
      <c r="G39" s="5">
        <f t="shared" si="1"/>
        <v>16.799997141046475</v>
      </c>
      <c r="H39" s="5">
        <f t="shared" si="2"/>
        <v>15.954406092038987</v>
      </c>
      <c r="I39" s="5">
        <f t="shared" si="3"/>
        <v>39567.200000000004</v>
      </c>
      <c r="J39" s="5">
        <f t="shared" si="9"/>
        <v>227.85017497035361</v>
      </c>
    </row>
    <row r="40" spans="1:10" ht="16.5" x14ac:dyDescent="0.25">
      <c r="A40" s="10" t="s">
        <v>68</v>
      </c>
      <c r="B40" s="8" t="s">
        <v>16</v>
      </c>
      <c r="C40" s="24">
        <v>407985.1</v>
      </c>
      <c r="D40" s="24">
        <v>408211.8</v>
      </c>
      <c r="E40" s="22">
        <v>232910.1</v>
      </c>
      <c r="F40" s="22">
        <v>268787.59999999998</v>
      </c>
      <c r="G40" s="5">
        <f t="shared" si="1"/>
        <v>65.881719700057673</v>
      </c>
      <c r="H40" s="5">
        <f t="shared" si="2"/>
        <v>65.845132355311634</v>
      </c>
      <c r="I40" s="5">
        <f t="shared" si="3"/>
        <v>35877.499999999971</v>
      </c>
      <c r="J40" s="5">
        <f t="shared" si="9"/>
        <v>115.40401210595847</v>
      </c>
    </row>
    <row r="41" spans="1:10" ht="27" x14ac:dyDescent="0.25">
      <c r="A41" s="10" t="s">
        <v>71</v>
      </c>
      <c r="B41" s="8" t="s">
        <v>65</v>
      </c>
      <c r="C41" s="24">
        <v>17364.599999999999</v>
      </c>
      <c r="D41" s="24">
        <v>19611.599999999999</v>
      </c>
      <c r="E41" s="22">
        <v>5920.8</v>
      </c>
      <c r="F41" s="22">
        <v>8599.9</v>
      </c>
      <c r="G41" s="5">
        <f t="shared" si="1"/>
        <v>49.525471361275244</v>
      </c>
      <c r="H41" s="5">
        <f t="shared" si="2"/>
        <v>43.851088131514004</v>
      </c>
      <c r="I41" s="5">
        <f t="shared" si="3"/>
        <v>2679.0999999999995</v>
      </c>
      <c r="J41" s="5">
        <f t="shared" si="9"/>
        <v>145.24895284421021</v>
      </c>
    </row>
    <row r="42" spans="1:10" ht="16.5" x14ac:dyDescent="0.25">
      <c r="A42" s="10" t="s">
        <v>77</v>
      </c>
      <c r="B42" s="6" t="s">
        <v>78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6">
        <v>0</v>
      </c>
    </row>
    <row r="43" spans="1:10" ht="16.5" x14ac:dyDescent="0.25">
      <c r="A43" s="10" t="s">
        <v>72</v>
      </c>
      <c r="B43" s="6" t="s">
        <v>73</v>
      </c>
      <c r="C43" s="24">
        <v>0</v>
      </c>
      <c r="D43" s="24">
        <v>0</v>
      </c>
      <c r="E43" s="24">
        <v>0</v>
      </c>
      <c r="F43" s="22">
        <v>0</v>
      </c>
      <c r="G43" s="24">
        <v>0</v>
      </c>
      <c r="H43" s="24">
        <v>0</v>
      </c>
      <c r="I43" s="24">
        <v>0</v>
      </c>
      <c r="J43" s="26">
        <v>0</v>
      </c>
    </row>
    <row r="44" spans="1:10" ht="16.5" x14ac:dyDescent="0.25">
      <c r="A44" s="10" t="s">
        <v>52</v>
      </c>
      <c r="B44" s="6" t="s">
        <v>53</v>
      </c>
      <c r="C44" s="24">
        <v>0</v>
      </c>
      <c r="D44" s="24">
        <v>0</v>
      </c>
      <c r="E44" s="24">
        <v>0</v>
      </c>
      <c r="F44" s="22">
        <v>0</v>
      </c>
      <c r="G44" s="24">
        <v>0</v>
      </c>
      <c r="H44" s="24">
        <v>0</v>
      </c>
      <c r="I44" s="24">
        <v>0</v>
      </c>
      <c r="J44" s="26">
        <v>0</v>
      </c>
    </row>
    <row r="45" spans="1:10" ht="27" x14ac:dyDescent="0.25">
      <c r="A45" s="11" t="s">
        <v>62</v>
      </c>
      <c r="B45" s="6" t="s">
        <v>76</v>
      </c>
      <c r="C45" s="24">
        <v>0</v>
      </c>
      <c r="D45" s="24">
        <v>0</v>
      </c>
      <c r="E45" s="5">
        <v>2397.1</v>
      </c>
      <c r="F45" s="5">
        <v>2768.4</v>
      </c>
      <c r="G45" s="24">
        <v>0</v>
      </c>
      <c r="H45" s="24">
        <v>0</v>
      </c>
      <c r="I45" s="5">
        <f t="shared" ref="I45:I46" si="13">F45-E45</f>
        <v>371.30000000000018</v>
      </c>
      <c r="J45" s="26">
        <v>0</v>
      </c>
    </row>
    <row r="46" spans="1:10" ht="29.25" customHeight="1" x14ac:dyDescent="0.25">
      <c r="A46" s="11" t="s">
        <v>45</v>
      </c>
      <c r="B46" s="6" t="s">
        <v>46</v>
      </c>
      <c r="C46" s="24">
        <v>0</v>
      </c>
      <c r="D46" s="24">
        <v>0</v>
      </c>
      <c r="E46" s="5">
        <v>-2315.4</v>
      </c>
      <c r="F46" s="5">
        <v>-2735.3</v>
      </c>
      <c r="G46" s="24">
        <v>0</v>
      </c>
      <c r="H46" s="24">
        <v>0</v>
      </c>
      <c r="I46" s="5">
        <f t="shared" si="13"/>
        <v>-419.90000000000009</v>
      </c>
      <c r="J46" s="26">
        <v>0</v>
      </c>
    </row>
    <row r="47" spans="1:10" ht="16.5" x14ac:dyDescent="0.25">
      <c r="A47" s="3"/>
      <c r="B47" s="17" t="s">
        <v>56</v>
      </c>
      <c r="C47" s="4">
        <f>C37+C5</f>
        <v>1383525.2999999998</v>
      </c>
      <c r="D47" s="4">
        <f>D37+D5</f>
        <v>1408245.1</v>
      </c>
      <c r="E47" s="4">
        <f>E37+E5</f>
        <v>592075.59999999986</v>
      </c>
      <c r="F47" s="4">
        <f>F37+F5</f>
        <v>606597.10000000009</v>
      </c>
      <c r="G47" s="4">
        <f>F47/C47*100</f>
        <v>43.844308448858882</v>
      </c>
      <c r="H47" s="4">
        <f t="shared" si="2"/>
        <v>43.074682099018133</v>
      </c>
      <c r="I47" s="4">
        <f>F47-E47</f>
        <v>14521.500000000233</v>
      </c>
      <c r="J47" s="4">
        <f>F47/E47*100</f>
        <v>102.45264287195761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2022-07-20T11:42:04Z</cp:lastPrinted>
  <dcterms:created xsi:type="dcterms:W3CDTF">2004-12-09T07:13:42Z</dcterms:created>
  <dcterms:modified xsi:type="dcterms:W3CDTF">2022-07-20T11:42:39Z</dcterms:modified>
</cp:coreProperties>
</file>