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20" windowWidth="11340" windowHeight="7770"/>
  </bookViews>
  <sheets>
    <sheet name="за 2016" sheetId="3" r:id="rId1"/>
  </sheets>
  <definedNames>
    <definedName name="бЮДЖЕТ_2005_НОВ" localSheetId="0">'за 2016'!$B$1:$B$38</definedName>
    <definedName name="бЮДЖЕТ_2005_НОВ.КЛ." localSheetId="0">'за 2016'!$B$1:$B$38</definedName>
  </definedNames>
  <calcPr calcId="152511"/>
</workbook>
</file>

<file path=xl/calcChain.xml><?xml version="1.0" encoding="utf-8"?>
<calcChain xmlns="http://schemas.openxmlformats.org/spreadsheetml/2006/main">
  <c r="F39" i="3" l="1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E17" i="3"/>
  <c r="D17" i="3"/>
  <c r="L39" i="3"/>
  <c r="I32" i="3" l="1"/>
  <c r="I27" i="3"/>
  <c r="I24" i="3"/>
  <c r="I17" i="3"/>
  <c r="I16" i="3" s="1"/>
  <c r="I9" i="3"/>
  <c r="I6" i="3"/>
  <c r="I5" i="3" s="1"/>
  <c r="I4" i="3" s="1"/>
  <c r="I39" i="3" s="1"/>
  <c r="L32" i="3" l="1"/>
  <c r="L27" i="3"/>
  <c r="L24" i="3"/>
  <c r="L17" i="3"/>
  <c r="L9" i="3"/>
  <c r="L6" i="3"/>
  <c r="E6" i="3"/>
  <c r="D6" i="3"/>
  <c r="E9" i="3"/>
  <c r="D9" i="3"/>
  <c r="E24" i="3"/>
  <c r="K24" i="3" s="1"/>
  <c r="D24" i="3"/>
  <c r="E27" i="3"/>
  <c r="D27" i="3"/>
  <c r="E32" i="3"/>
  <c r="D32" i="3"/>
  <c r="C32" i="3"/>
  <c r="C27" i="3"/>
  <c r="C24" i="3"/>
  <c r="C17" i="3"/>
  <c r="C9" i="3"/>
  <c r="C6" i="3"/>
  <c r="M38" i="3"/>
  <c r="M37" i="3"/>
  <c r="M36" i="3"/>
  <c r="M35" i="3"/>
  <c r="M34" i="3"/>
  <c r="M33" i="3"/>
  <c r="M31" i="3"/>
  <c r="M30" i="3"/>
  <c r="M29" i="3"/>
  <c r="M28" i="3"/>
  <c r="M26" i="3"/>
  <c r="M25" i="3"/>
  <c r="M23" i="3"/>
  <c r="M21" i="3"/>
  <c r="M20" i="3"/>
  <c r="M19" i="3"/>
  <c r="M15" i="3"/>
  <c r="M14" i="3"/>
  <c r="M13" i="3"/>
  <c r="M12" i="3"/>
  <c r="M11" i="3"/>
  <c r="M10" i="3"/>
  <c r="M9" i="3"/>
  <c r="M8" i="3"/>
  <c r="M7" i="3"/>
  <c r="K38" i="3"/>
  <c r="K37" i="3"/>
  <c r="K36" i="3"/>
  <c r="K35" i="3"/>
  <c r="K34" i="3"/>
  <c r="K33" i="3"/>
  <c r="K31" i="3"/>
  <c r="K30" i="3"/>
  <c r="K29" i="3"/>
  <c r="K28" i="3"/>
  <c r="K26" i="3"/>
  <c r="K25" i="3"/>
  <c r="K23" i="3"/>
  <c r="K21" i="3"/>
  <c r="K20" i="3"/>
  <c r="K19" i="3"/>
  <c r="K15" i="3"/>
  <c r="K14" i="3"/>
  <c r="K13" i="3"/>
  <c r="K12" i="3"/>
  <c r="K11" i="3"/>
  <c r="K10" i="3"/>
  <c r="K8" i="3"/>
  <c r="K7" i="3"/>
  <c r="J38" i="3"/>
  <c r="J37" i="3"/>
  <c r="J36" i="3"/>
  <c r="J35" i="3"/>
  <c r="J34" i="3"/>
  <c r="J33" i="3"/>
  <c r="J31" i="3"/>
  <c r="J30" i="3"/>
  <c r="J29" i="3"/>
  <c r="J28" i="3"/>
  <c r="J26" i="3"/>
  <c r="J25" i="3"/>
  <c r="J23" i="3"/>
  <c r="J21" i="3"/>
  <c r="J20" i="3"/>
  <c r="J19" i="3"/>
  <c r="J15" i="3"/>
  <c r="J14" i="3"/>
  <c r="J13" i="3"/>
  <c r="J12" i="3"/>
  <c r="J11" i="3"/>
  <c r="J10" i="3"/>
  <c r="J8" i="3"/>
  <c r="J7" i="3"/>
  <c r="E5" i="3" l="1"/>
  <c r="M27" i="3"/>
  <c r="D16" i="3"/>
  <c r="D5" i="3"/>
  <c r="L16" i="3"/>
  <c r="M17" i="3"/>
  <c r="L5" i="3"/>
  <c r="J27" i="3"/>
  <c r="M6" i="3"/>
  <c r="J17" i="3"/>
  <c r="K17" i="3"/>
  <c r="J24" i="3"/>
  <c r="M24" i="3"/>
  <c r="K27" i="3"/>
  <c r="E16" i="3"/>
  <c r="J16" i="3" s="1"/>
  <c r="J32" i="3"/>
  <c r="M32" i="3"/>
  <c r="C5" i="3"/>
  <c r="J9" i="3"/>
  <c r="K6" i="3"/>
  <c r="K9" i="3"/>
  <c r="J6" i="3"/>
  <c r="K32" i="3"/>
  <c r="K16" i="3" l="1"/>
  <c r="E4" i="3"/>
  <c r="E39" i="3" s="1"/>
  <c r="M39" i="3" s="1"/>
  <c r="M5" i="3"/>
  <c r="D4" i="3"/>
  <c r="D39" i="3" s="1"/>
  <c r="M16" i="3"/>
  <c r="L4" i="3"/>
  <c r="K5" i="3"/>
  <c r="J5" i="3"/>
  <c r="M4" i="3" l="1"/>
  <c r="K4" i="3"/>
  <c r="J4" i="3"/>
  <c r="K39" i="3" l="1"/>
  <c r="J39" i="3"/>
  <c r="G36" i="3" l="1"/>
  <c r="G35" i="3"/>
  <c r="G34" i="3"/>
  <c r="G33" i="3"/>
  <c r="G32" i="3"/>
  <c r="G31" i="3"/>
  <c r="G30" i="3"/>
  <c r="G29" i="3"/>
  <c r="G28" i="3"/>
  <c r="G27" i="3"/>
  <c r="G26" i="3"/>
  <c r="G25" i="3"/>
  <c r="G24" i="3"/>
  <c r="G21" i="3"/>
  <c r="G20" i="3"/>
  <c r="G19" i="3"/>
  <c r="G14" i="3"/>
  <c r="G13" i="3"/>
  <c r="G12" i="3"/>
  <c r="G11" i="3"/>
  <c r="G10" i="3"/>
  <c r="G9" i="3"/>
  <c r="G8" i="3"/>
  <c r="G7" i="3"/>
  <c r="G6" i="3"/>
  <c r="G5" i="3"/>
  <c r="G17" i="3"/>
  <c r="C16" i="3"/>
  <c r="G16" i="3" s="1"/>
  <c r="C4" i="3" l="1"/>
  <c r="G4" i="3" s="1"/>
  <c r="C39" i="3" l="1"/>
  <c r="G39" i="3" s="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2" name="бЮДЖЕТ 2005 НОВ.КЛ.3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<sst xmlns="http://schemas.openxmlformats.org/spreadsheetml/2006/main" count="89" uniqueCount="89">
  <si>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</si>
  <si>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</si>
  <si>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</si>
  <si>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</si>
  <si>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</si>
  <si>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</si>
  <si>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</si>
  <si>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</si>
  <si>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</si>
  <si>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</si>
  <si>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</si>
  <si>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</si>
  <si>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</si>
  <si>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</si>
  <si>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</si>
  <si>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Региональный фонд компенсаций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</si>
  <si>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</si>
  <si>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</si>
  <si>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</si>
  <si>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</si>
  <si>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</si>
  <si>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</si>
  <si>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</si>
  <si>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</si>
  <si>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</si>
  <si>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</si>
  <si>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</si>
  <si>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</si>
  <si>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</si>
  <si>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</si>
  <si>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1 11 05025 05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</si>
  <si>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</si>
  <si>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</si>
  <si>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</si>
  <si>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</si>
  <si>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</si>
  <si>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</si>
  <si>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</si>
  <si>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2 02 02000 00</t>
  </si>
  <si>
    <t>2 02 03000 00</t>
  </si>
  <si>
    <t>КБК</t>
  </si>
  <si>
    <t>Единый налог ,взимаемый в связи с применением упрощенной системы налогообложения по патенту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</si>
  <si>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</si>
  <si>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</si>
  <si>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</si>
  <si>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</si>
  <si>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</si>
  <si>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</si>
  <si>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</si>
  <si>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</si>
  <si>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2 02 04000 05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</si>
  <si>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</si>
  <si>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</si>
  <si>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</si>
  <si>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</si>
  <si>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</si>
  <si>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</si>
  <si>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</si>
  <si>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</si>
  <si>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</si>
  <si>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</si>
  <si>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1 14 06013 00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</si>
  <si>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</si>
  <si>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</si>
  <si>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</si>
  <si>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Исполнено за 2016 год</t>
  </si>
  <si>
    <t>Рост (снижение) 2017г. к 2016г.</t>
  </si>
  <si>
    <t>Причины отклонения от первоначального бюджета</t>
  </si>
  <si>
    <t>НАЛОГОВЫЕ И НЕНАЛОГОВЫЕ ДОХОДЫ</t>
  </si>
  <si>
    <t>Прочие доходы от компенсации затрат бюджета</t>
  </si>
  <si>
    <t>Аналитические данные о доходах бюджета Грязовецкого муниципального района за 2017 год  в сравнении с первоначально утвержденным решением о бюджете значениями 
и с уточненными значениями с учетом внесенных изменений, а так же фактическими доходами за 2017 год в сравнении с 2016 годом (тыс. руб.)</t>
  </si>
  <si>
    <t>Первоначальный бюджет         2017 года</t>
  </si>
  <si>
    <t>Уточненный бюджет         2017 года</t>
  </si>
  <si>
    <t>Исполнено за 2017 год</t>
  </si>
  <si>
    <t>% выполн.к уточн. б-ту 2017 года</t>
  </si>
  <si>
    <t>% выполн.к первонач. б-ту 2017 года</t>
  </si>
  <si>
    <t>% вып-я 2017 года к 2016 г.</t>
  </si>
  <si>
    <t>Прогноз на 2018 год</t>
  </si>
  <si>
    <t>Рост (снижение) 2018г. к 2017г.</t>
  </si>
  <si>
    <t>1 11 01050 05</t>
  </si>
  <si>
    <t>Доходы в виде прибыли, приходящейся на доли уставных капиталлов</t>
  </si>
  <si>
    <t>1 11 07015 05</t>
  </si>
  <si>
    <t>Платежи от государственных и унитарных предприятий</t>
  </si>
  <si>
    <t>Изменение нормативов отчислений в бюджет субъекта РФ</t>
  </si>
  <si>
    <t>Снижение количества налогоплательщиков в 2017 году</t>
  </si>
  <si>
    <t>Возврат налогоплательщику переплаты по уточненной декларации за прошлые годы</t>
  </si>
  <si>
    <t>Расторжение договоров аренды земельных участков в связи с окончанием сроков</t>
  </si>
  <si>
    <t>Изменение в федеральный закон № 89ФЗ от 24.06.1998 Об отходах производства и потребления</t>
  </si>
  <si>
    <t xml:space="preserve">Снижение спроса на земельные участки, приобретаемые на аукционах в связи с принятием закона ВО № 3661 ОЗ от 12.05.2015 (о передаче земельных участков в безвозмездное пользование)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</si>
</sst>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3"/>
      <color indexed="8"/>
      <name val="Arial Cyr"/>
      <charset val="204"/>
    </font>
    <font>
      <sz val="13"/>
      <color indexed="8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4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right" wrapText="1"/>
    </xf>
    <xf numFmtId="164" fontId="15" fillId="0" borderId="1" xfId="0" applyNumberFormat="1" applyFont="1" applyBorder="1" applyAlignment="1">
      <alignment horizontal="right" wrapText="1"/>
    </xf>
    <xf numFmtId="164" fontId="16" fillId="0" borderId="2" xfId="0" applyNumberFormat="1" applyFont="1" applyBorder="1" applyAlignment="1">
      <alignment horizontal="right" wrapText="1"/>
    </xf>
    <xf numFmtId="0" fontId="1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бЮДЖЕТ 2005 НОВ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zoomScale="64" zoomScaleNormal="64" workbookViewId="0">
      <selection activeCell="G2" sqref="G2"/>
    </sheetView>
  </sheetViews>
  <sheetFormatPr defaultRowHeight="11.25" x14ac:dyDescent="0.2"/>
  <cols>
    <col min="1" max="1" width="15" style="1" customWidth="1"/>
    <col min="2" max="2" width="59.140625" style="1" customWidth="1"/>
    <col min="3" max="3" width="15.5703125" style="1" customWidth="1"/>
    <col min="4" max="4" width="13.7109375" style="1" customWidth="1"/>
    <col min="5" max="5" width="12.140625" style="1" customWidth="1"/>
    <col min="6" max="6" width="12.5703125" style="1" customWidth="1"/>
    <col min="7" max="7" width="13.85546875" style="1" customWidth="1"/>
    <col min="8" max="8" width="30" style="36" customWidth="1"/>
    <col min="9" max="12" width="19.85546875" style="1" customWidth="1"/>
    <col min="13" max="13" width="17.85546875" style="1" customWidth="1"/>
    <col min="14" max="16384" width="9.140625" style="1"/>
  </cols>
  <sheetData>
    <row r="1" spans="1:13" ht="38.25" customHeight="1" x14ac:dyDescent="0.2">
      <c r="A1" s="37" t="s">
        <v>70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78.75" customHeight="1" x14ac:dyDescent="0.2">
      <c r="A2" s="32" t="s">
        <v>40</v>
      </c>
      <c r="B2" s="33" t="s">
        <v>13</v>
      </c>
      <c r="C2" s="30" t="s">
        <v>71</v>
      </c>
      <c r="D2" s="30" t="s">
        <v>72</v>
      </c>
      <c r="E2" s="30" t="s">
        <v>73</v>
      </c>
      <c r="F2" s="31" t="s">
        <v>74</v>
      </c>
      <c r="G2" s="31" t="s">
        <v>75</v>
      </c>
      <c r="H2" s="30" t="s">
        <v>67</v>
      </c>
      <c r="I2" s="30" t="s">
        <v>65</v>
      </c>
      <c r="J2" s="30" t="s">
        <v>66</v>
      </c>
      <c r="K2" s="31" t="s">
        <v>76</v>
      </c>
      <c r="L2" s="30" t="s">
        <v>77</v>
      </c>
      <c r="M2" s="30" t="s">
        <v>78</v>
      </c>
    </row>
    <row r="3" spans="1:13" x14ac:dyDescent="0.2">
      <c r="A3" s="12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5</v>
      </c>
      <c r="J3" s="11">
        <v>10</v>
      </c>
      <c r="K3" s="11">
        <v>11</v>
      </c>
      <c r="L3" s="26">
        <v>12</v>
      </c>
      <c r="M3" s="11">
        <v>13</v>
      </c>
    </row>
    <row r="4" spans="1:13" ht="16.5" x14ac:dyDescent="0.25">
      <c r="A4" s="8" t="s">
        <v>23</v>
      </c>
      <c r="B4" s="27" t="s">
        <v>68</v>
      </c>
      <c r="C4" s="3">
        <f t="shared" ref="C4" si="0">SUM(C5,C16)</f>
        <v>278117.3</v>
      </c>
      <c r="D4" s="3">
        <f t="shared" ref="D4" si="1">SUM(D5,D16)</f>
        <v>277162.59999999998</v>
      </c>
      <c r="E4" s="3">
        <f t="shared" ref="E4" si="2">SUM(E5,E16)</f>
        <v>291729</v>
      </c>
      <c r="F4" s="21">
        <f>E4/D4*100</f>
        <v>105.25554313605083</v>
      </c>
      <c r="G4" s="21">
        <f>E4/C4*100</f>
        <v>104.89422988070143</v>
      </c>
      <c r="H4" s="35"/>
      <c r="I4" s="3">
        <f t="shared" ref="I4" si="3">SUM(I5,I16)</f>
        <v>273674.10000000003</v>
      </c>
      <c r="J4" s="3">
        <f t="shared" ref="J4:J39" si="4">E4-I4</f>
        <v>18054.899999999965</v>
      </c>
      <c r="K4" s="23">
        <f t="shared" ref="K4:K39" si="5">E4/I4*100</f>
        <v>106.5972264090756</v>
      </c>
      <c r="L4" s="3">
        <f t="shared" ref="L4" si="6">SUM(L5,L16)</f>
        <v>285573.7</v>
      </c>
      <c r="M4" s="20">
        <f>L4-E4</f>
        <v>-6155.2999999999884</v>
      </c>
    </row>
    <row r="5" spans="1:13" ht="16.5" x14ac:dyDescent="0.25">
      <c r="A5" s="7"/>
      <c r="B5" s="28" t="s">
        <v>17</v>
      </c>
      <c r="C5" s="3">
        <f t="shared" ref="C5" si="7">SUM(C6,C8,C9,C14,C15)</f>
        <v>260309</v>
      </c>
      <c r="D5" s="3">
        <f t="shared" ref="D5" si="8">SUM(D6,D8,D9,D14,D15)</f>
        <v>261392.49999999997</v>
      </c>
      <c r="E5" s="3">
        <f t="shared" ref="E5" si="9">SUM(E6,E8,E9,E14,E15)</f>
        <v>274341.8</v>
      </c>
      <c r="F5" s="21">
        <f t="shared" ref="F5:F39" si="10">E5/D5*100</f>
        <v>104.95396769226355</v>
      </c>
      <c r="G5" s="21">
        <f t="shared" ref="G5:G39" si="11">E5/C5*100</f>
        <v>105.39082398226722</v>
      </c>
      <c r="H5" s="35"/>
      <c r="I5" s="3">
        <f t="shared" ref="I5" si="12">SUM(I6,I8,I9,I14,I15)</f>
        <v>243613.7</v>
      </c>
      <c r="J5" s="3">
        <f t="shared" si="4"/>
        <v>30728.099999999977</v>
      </c>
      <c r="K5" s="23">
        <f t="shared" si="5"/>
        <v>112.61345318428313</v>
      </c>
      <c r="L5" s="3">
        <f t="shared" ref="L5" si="13">SUM(L6,L8,L9,L14,L15)</f>
        <v>268295</v>
      </c>
      <c r="M5" s="20">
        <f t="shared" ref="M5:M39" si="14">L5-E5</f>
        <v>-6046.7999999999884</v>
      </c>
    </row>
    <row r="6" spans="1:13" ht="16.5" x14ac:dyDescent="0.25">
      <c r="A6" s="8" t="s">
        <v>24</v>
      </c>
      <c r="B6" s="14" t="s">
        <v>0</v>
      </c>
      <c r="C6" s="3">
        <f t="shared" ref="C6" si="15">C7</f>
        <v>204514.6</v>
      </c>
      <c r="D6" s="3">
        <f t="shared" ref="D6" si="16">D7</f>
        <v>212487.8</v>
      </c>
      <c r="E6" s="3">
        <f t="shared" ref="E6" si="17">E7</f>
        <v>223587.4</v>
      </c>
      <c r="F6" s="21">
        <f t="shared" si="10"/>
        <v>105.22364107492291</v>
      </c>
      <c r="G6" s="21">
        <f t="shared" si="11"/>
        <v>109.32588675820698</v>
      </c>
      <c r="H6" s="35"/>
      <c r="I6" s="3">
        <f t="shared" ref="I6" si="18">I7</f>
        <v>193275</v>
      </c>
      <c r="J6" s="4">
        <f t="shared" si="4"/>
        <v>30312.399999999994</v>
      </c>
      <c r="K6" s="22">
        <f t="shared" si="5"/>
        <v>115.68355969473546</v>
      </c>
      <c r="L6" s="3">
        <f t="shared" ref="L6" si="19">L7</f>
        <v>217315.9</v>
      </c>
      <c r="M6" s="34">
        <f t="shared" si="14"/>
        <v>-6271.5</v>
      </c>
    </row>
    <row r="7" spans="1:13" ht="16.5" x14ac:dyDescent="0.25">
      <c r="A7" s="8" t="s">
        <v>25</v>
      </c>
      <c r="B7" s="5" t="s">
        <v>1</v>
      </c>
      <c r="C7" s="10">
        <v>204514.6</v>
      </c>
      <c r="D7" s="10">
        <v>212487.8</v>
      </c>
      <c r="E7" s="10">
        <v>223587.4</v>
      </c>
      <c r="F7" s="21">
        <f t="shared" si="10"/>
        <v>105.22364107492291</v>
      </c>
      <c r="G7" s="21">
        <f t="shared" si="11"/>
        <v>109.32588675820698</v>
      </c>
      <c r="H7" s="35"/>
      <c r="I7" s="10">
        <v>193275</v>
      </c>
      <c r="J7" s="4">
        <f t="shared" si="4"/>
        <v>30312.399999999994</v>
      </c>
      <c r="K7" s="22">
        <f t="shared" si="5"/>
        <v>115.68355969473546</v>
      </c>
      <c r="L7" s="10">
        <v>217315.9</v>
      </c>
      <c r="M7" s="34">
        <f t="shared" si="14"/>
        <v>-6271.5</v>
      </c>
    </row>
    <row r="8" spans="1:13" ht="22.5" x14ac:dyDescent="0.25">
      <c r="A8" s="8" t="s">
        <v>59</v>
      </c>
      <c r="B8" s="14" t="s">
        <v>56</v>
      </c>
      <c r="C8" s="10">
        <v>20564</v>
      </c>
      <c r="D8" s="10">
        <v>13885</v>
      </c>
      <c r="E8" s="10">
        <v>14915.2</v>
      </c>
      <c r="F8" s="21">
        <f t="shared" si="10"/>
        <v>107.41951746489018</v>
      </c>
      <c r="G8" s="21">
        <f t="shared" si="11"/>
        <v>72.530636063022754</v>
      </c>
      <c r="H8" s="35" t="s">
        <v>83</v>
      </c>
      <c r="I8" s="10">
        <v>17206.7</v>
      </c>
      <c r="J8" s="4">
        <f t="shared" si="4"/>
        <v>-2291.5</v>
      </c>
      <c r="K8" s="22">
        <f t="shared" si="5"/>
        <v>86.682513207064687</v>
      </c>
      <c r="L8" s="18">
        <v>15831</v>
      </c>
      <c r="M8" s="34">
        <f t="shared" si="14"/>
        <v>915.79999999999927</v>
      </c>
    </row>
    <row r="9" spans="1:13" ht="16.5" x14ac:dyDescent="0.25">
      <c r="A9" s="8" t="s">
        <v>26</v>
      </c>
      <c r="B9" s="15" t="s">
        <v>2</v>
      </c>
      <c r="C9" s="3">
        <f>SUM(C10:C13)</f>
        <v>32085.4</v>
      </c>
      <c r="D9" s="3">
        <f t="shared" ref="D9:E9" si="20">SUM(D10:D13)</f>
        <v>31874.399999999998</v>
      </c>
      <c r="E9" s="3">
        <f t="shared" si="20"/>
        <v>32527.8</v>
      </c>
      <c r="F9" s="21">
        <f t="shared" si="10"/>
        <v>102.04992093968828</v>
      </c>
      <c r="G9" s="21">
        <f t="shared" si="11"/>
        <v>101.37882027339538</v>
      </c>
      <c r="H9" s="35"/>
      <c r="I9" s="3">
        <f t="shared" ref="I9" si="21">SUM(I10:I13)</f>
        <v>29909.699999999997</v>
      </c>
      <c r="J9" s="4">
        <f t="shared" si="4"/>
        <v>2618.1000000000022</v>
      </c>
      <c r="K9" s="22">
        <f t="shared" si="5"/>
        <v>108.75334757620439</v>
      </c>
      <c r="L9" s="3">
        <f>SUM(L10:L13)</f>
        <v>32066</v>
      </c>
      <c r="M9" s="34">
        <f t="shared" si="14"/>
        <v>-461.79999999999927</v>
      </c>
    </row>
    <row r="10" spans="1:13" ht="16.5" x14ac:dyDescent="0.25">
      <c r="A10" s="8" t="s">
        <v>63</v>
      </c>
      <c r="B10" s="5" t="s">
        <v>64</v>
      </c>
      <c r="C10" s="10">
        <v>12160.4</v>
      </c>
      <c r="D10" s="10">
        <v>14435</v>
      </c>
      <c r="E10" s="10">
        <v>14631.7</v>
      </c>
      <c r="F10" s="21">
        <f t="shared" si="10"/>
        <v>101.36266020090059</v>
      </c>
      <c r="G10" s="21">
        <f t="shared" si="11"/>
        <v>120.32252228545116</v>
      </c>
      <c r="H10" s="35"/>
      <c r="I10" s="10">
        <v>10789.3</v>
      </c>
      <c r="J10" s="4">
        <f t="shared" si="4"/>
        <v>3842.4000000000015</v>
      </c>
      <c r="K10" s="22">
        <f t="shared" si="5"/>
        <v>135.61306108830047</v>
      </c>
      <c r="L10" s="10">
        <v>14459</v>
      </c>
      <c r="M10" s="34">
        <f t="shared" si="14"/>
        <v>-172.70000000000073</v>
      </c>
    </row>
    <row r="11" spans="1:13" ht="27" x14ac:dyDescent="0.25">
      <c r="A11" s="8" t="s">
        <v>46</v>
      </c>
      <c r="B11" s="5" t="s">
        <v>3</v>
      </c>
      <c r="C11" s="10">
        <v>19635</v>
      </c>
      <c r="D11" s="10">
        <v>17176.3</v>
      </c>
      <c r="E11" s="10">
        <v>17594.2</v>
      </c>
      <c r="F11" s="21">
        <f t="shared" si="10"/>
        <v>102.43300361544686</v>
      </c>
      <c r="G11" s="21">
        <f t="shared" si="11"/>
        <v>89.606315253374078</v>
      </c>
      <c r="H11" s="35" t="s">
        <v>84</v>
      </c>
      <c r="I11" s="10">
        <v>18848.8</v>
      </c>
      <c r="J11" s="4">
        <f t="shared" si="4"/>
        <v>-1254.5999999999985</v>
      </c>
      <c r="K11" s="22">
        <f t="shared" si="5"/>
        <v>93.343873350027593</v>
      </c>
      <c r="L11" s="10">
        <v>17329</v>
      </c>
      <c r="M11" s="34">
        <f t="shared" si="14"/>
        <v>-265.20000000000073</v>
      </c>
    </row>
    <row r="12" spans="1:13" ht="33.75" x14ac:dyDescent="0.25">
      <c r="A12" s="8" t="s">
        <v>45</v>
      </c>
      <c r="B12" s="5" t="s">
        <v>14</v>
      </c>
      <c r="C12" s="4">
        <v>115</v>
      </c>
      <c r="D12" s="4">
        <v>37</v>
      </c>
      <c r="E12" s="4">
        <v>37.6</v>
      </c>
      <c r="F12" s="21">
        <f t="shared" si="10"/>
        <v>101.62162162162163</v>
      </c>
      <c r="G12" s="21">
        <f t="shared" si="11"/>
        <v>32.695652173913039</v>
      </c>
      <c r="H12" s="35" t="s">
        <v>85</v>
      </c>
      <c r="I12" s="4">
        <v>106.8</v>
      </c>
      <c r="J12" s="4">
        <f t="shared" si="4"/>
        <v>-69.199999999999989</v>
      </c>
      <c r="K12" s="22">
        <f t="shared" si="5"/>
        <v>35.205992509363298</v>
      </c>
      <c r="L12" s="4">
        <v>73</v>
      </c>
      <c r="M12" s="34">
        <f t="shared" si="14"/>
        <v>35.4</v>
      </c>
    </row>
    <row r="13" spans="1:13" ht="27" x14ac:dyDescent="0.25">
      <c r="A13" s="8" t="s">
        <v>49</v>
      </c>
      <c r="B13" s="5" t="s">
        <v>41</v>
      </c>
      <c r="C13" s="4">
        <v>175</v>
      </c>
      <c r="D13" s="4">
        <v>226.1</v>
      </c>
      <c r="E13" s="4">
        <v>264.3</v>
      </c>
      <c r="F13" s="21">
        <f t="shared" si="10"/>
        <v>116.89517912428128</v>
      </c>
      <c r="G13" s="21">
        <f t="shared" si="11"/>
        <v>151.02857142857144</v>
      </c>
      <c r="H13" s="35"/>
      <c r="I13" s="4">
        <v>164.79999999999998</v>
      </c>
      <c r="J13" s="4">
        <f t="shared" si="4"/>
        <v>99.500000000000028</v>
      </c>
      <c r="K13" s="22">
        <f t="shared" si="5"/>
        <v>160.37621359223303</v>
      </c>
      <c r="L13" s="4">
        <v>205</v>
      </c>
      <c r="M13" s="34">
        <f t="shared" si="14"/>
        <v>-59.300000000000011</v>
      </c>
    </row>
    <row r="14" spans="1:13" ht="16.5" x14ac:dyDescent="0.25">
      <c r="A14" s="8" t="s">
        <v>27</v>
      </c>
      <c r="B14" s="17" t="s">
        <v>4</v>
      </c>
      <c r="C14" s="4">
        <v>3145</v>
      </c>
      <c r="D14" s="4">
        <v>3145</v>
      </c>
      <c r="E14" s="4">
        <v>3311.1</v>
      </c>
      <c r="F14" s="21">
        <f t="shared" si="10"/>
        <v>105.28139904610492</v>
      </c>
      <c r="G14" s="21">
        <f t="shared" si="11"/>
        <v>105.28139904610492</v>
      </c>
      <c r="H14" s="35"/>
      <c r="I14" s="4">
        <v>3222</v>
      </c>
      <c r="J14" s="4">
        <f t="shared" si="4"/>
        <v>89.099999999999909</v>
      </c>
      <c r="K14" s="22">
        <f t="shared" si="5"/>
        <v>102.76536312849163</v>
      </c>
      <c r="L14" s="4">
        <v>3082.1</v>
      </c>
      <c r="M14" s="34">
        <f t="shared" si="14"/>
        <v>-229</v>
      </c>
    </row>
    <row r="15" spans="1:13" ht="16.5" x14ac:dyDescent="0.25">
      <c r="A15" s="8" t="s">
        <v>28</v>
      </c>
      <c r="B15" s="17" t="s">
        <v>21</v>
      </c>
      <c r="C15" s="3"/>
      <c r="D15" s="3">
        <v>0.3</v>
      </c>
      <c r="E15" s="4">
        <v>0.3</v>
      </c>
      <c r="F15" s="21">
        <f t="shared" si="10"/>
        <v>100</v>
      </c>
      <c r="G15" s="21"/>
      <c r="H15" s="35"/>
      <c r="I15" s="4">
        <v>0.3</v>
      </c>
      <c r="J15" s="4">
        <f t="shared" si="4"/>
        <v>0</v>
      </c>
      <c r="K15" s="22">
        <f t="shared" si="5"/>
        <v>100</v>
      </c>
      <c r="L15" s="4"/>
      <c r="M15" s="34">
        <f t="shared" si="14"/>
        <v>-0.3</v>
      </c>
    </row>
    <row r="16" spans="1:13" ht="16.5" x14ac:dyDescent="0.25">
      <c r="A16" s="8"/>
      <c r="B16" s="29" t="s">
        <v>18</v>
      </c>
      <c r="C16" s="3">
        <f>C17+C24+C26+C27+C30+C31</f>
        <v>17808.3</v>
      </c>
      <c r="D16" s="3">
        <f>D17+D24+D26+D27+D30+D31</f>
        <v>15770.1</v>
      </c>
      <c r="E16" s="3">
        <f>E17+E24+E26+E27+E30+E31</f>
        <v>17387.2</v>
      </c>
      <c r="F16" s="21">
        <f t="shared" si="10"/>
        <v>110.25421525545178</v>
      </c>
      <c r="G16" s="21">
        <f t="shared" si="11"/>
        <v>97.63537227023356</v>
      </c>
      <c r="H16" s="35"/>
      <c r="I16" s="3">
        <f>I17+I24+I26+I27+I30+I31</f>
        <v>30060.399999999998</v>
      </c>
      <c r="J16" s="3">
        <f t="shared" si="4"/>
        <v>-12673.199999999997</v>
      </c>
      <c r="K16" s="23">
        <f t="shared" si="5"/>
        <v>57.840880360873449</v>
      </c>
      <c r="L16" s="3">
        <f>L17+L24+L26+L27+L30+L31</f>
        <v>17278.7</v>
      </c>
      <c r="M16" s="20">
        <f t="shared" si="14"/>
        <v>-108.5</v>
      </c>
    </row>
    <row r="17" spans="1:13" ht="40.5" x14ac:dyDescent="0.25">
      <c r="A17" s="8" t="s">
        <v>29</v>
      </c>
      <c r="B17" s="14" t="s">
        <v>5</v>
      </c>
      <c r="C17" s="3">
        <f>SUM(C19:C23)</f>
        <v>6977</v>
      </c>
      <c r="D17" s="3">
        <f>SUM(D18:D23)</f>
        <v>7213.5</v>
      </c>
      <c r="E17" s="3">
        <f>SUM(E18:E23)</f>
        <v>7358.9000000000005</v>
      </c>
      <c r="F17" s="21">
        <f t="shared" si="10"/>
        <v>102.01566507243365</v>
      </c>
      <c r="G17" s="23">
        <f t="shared" si="11"/>
        <v>105.47369929769243</v>
      </c>
      <c r="H17" s="35"/>
      <c r="I17" s="3">
        <f>SUM(I19:I23)</f>
        <v>9319.6</v>
      </c>
      <c r="J17" s="4">
        <f t="shared" si="4"/>
        <v>-1960.6999999999998</v>
      </c>
      <c r="K17" s="22">
        <f t="shared" si="5"/>
        <v>78.961543413880435</v>
      </c>
      <c r="L17" s="3">
        <f>SUM(L19:L23)</f>
        <v>7212.1</v>
      </c>
      <c r="M17" s="34">
        <f t="shared" si="14"/>
        <v>-146.80000000000018</v>
      </c>
    </row>
    <row r="18" spans="1:13" ht="27" x14ac:dyDescent="0.25">
      <c r="A18" s="8" t="s">
        <v>79</v>
      </c>
      <c r="B18" s="5" t="s">
        <v>80</v>
      </c>
      <c r="C18" s="3">
        <v>0</v>
      </c>
      <c r="D18" s="3">
        <v>8.3000000000000007</v>
      </c>
      <c r="E18" s="3">
        <v>8.3000000000000007</v>
      </c>
      <c r="F18" s="21">
        <f t="shared" si="10"/>
        <v>100</v>
      </c>
      <c r="G18" s="23"/>
      <c r="H18" s="35"/>
      <c r="I18" s="3"/>
      <c r="J18" s="4"/>
      <c r="K18" s="22"/>
      <c r="L18" s="3"/>
      <c r="M18" s="34"/>
    </row>
    <row r="19" spans="1:13" ht="54" x14ac:dyDescent="0.25">
      <c r="A19" s="8" t="s">
        <v>60</v>
      </c>
      <c r="B19" s="5" t="s">
        <v>19</v>
      </c>
      <c r="C19" s="4">
        <v>4505</v>
      </c>
      <c r="D19" s="4">
        <v>3339</v>
      </c>
      <c r="E19" s="4">
        <v>3487.8</v>
      </c>
      <c r="F19" s="21">
        <f t="shared" si="10"/>
        <v>104.45642407906558</v>
      </c>
      <c r="G19" s="19">
        <f t="shared" si="11"/>
        <v>77.420643729189791</v>
      </c>
      <c r="H19" s="35" t="s">
        <v>86</v>
      </c>
      <c r="I19" s="4">
        <v>6694</v>
      </c>
      <c r="J19" s="4">
        <f t="shared" si="4"/>
        <v>-3206.2</v>
      </c>
      <c r="K19" s="22">
        <f t="shared" si="5"/>
        <v>52.10337615775321</v>
      </c>
      <c r="L19" s="4">
        <v>3680</v>
      </c>
      <c r="M19" s="34">
        <f t="shared" si="14"/>
        <v>192.19999999999982</v>
      </c>
    </row>
    <row r="20" spans="1:13" ht="54" x14ac:dyDescent="0.25">
      <c r="A20" s="8" t="s">
        <v>30</v>
      </c>
      <c r="B20" s="5" t="s">
        <v>22</v>
      </c>
      <c r="C20" s="4">
        <v>309</v>
      </c>
      <c r="D20" s="4">
        <v>343</v>
      </c>
      <c r="E20" s="4">
        <v>342.7</v>
      </c>
      <c r="F20" s="21">
        <f t="shared" si="10"/>
        <v>99.912536443148682</v>
      </c>
      <c r="G20" s="19">
        <f t="shared" si="11"/>
        <v>110.90614886731392</v>
      </c>
      <c r="H20" s="35"/>
      <c r="I20" s="4">
        <v>314.89999999999998</v>
      </c>
      <c r="J20" s="4">
        <f t="shared" si="4"/>
        <v>27.800000000000011</v>
      </c>
      <c r="K20" s="22">
        <f t="shared" si="5"/>
        <v>108.82819942838996</v>
      </c>
      <c r="L20" s="4">
        <v>356</v>
      </c>
      <c r="M20" s="34">
        <f t="shared" si="14"/>
        <v>13.300000000000011</v>
      </c>
    </row>
    <row r="21" spans="1:13" ht="40.5" x14ac:dyDescent="0.25">
      <c r="A21" s="8" t="s">
        <v>57</v>
      </c>
      <c r="B21" s="5" t="s">
        <v>58</v>
      </c>
      <c r="C21" s="4">
        <v>1206</v>
      </c>
      <c r="D21" s="4">
        <v>1481</v>
      </c>
      <c r="E21" s="4">
        <v>1455.2</v>
      </c>
      <c r="F21" s="21">
        <f t="shared" si="10"/>
        <v>98.257933828494259</v>
      </c>
      <c r="G21" s="19">
        <f t="shared" si="11"/>
        <v>120.66334991708128</v>
      </c>
      <c r="H21" s="35"/>
      <c r="I21" s="4">
        <v>1319.6</v>
      </c>
      <c r="J21" s="4">
        <f t="shared" si="4"/>
        <v>135.60000000000014</v>
      </c>
      <c r="K21" s="22">
        <f t="shared" si="5"/>
        <v>110.2758411639891</v>
      </c>
      <c r="L21" s="4">
        <v>1376</v>
      </c>
      <c r="M21" s="34">
        <f t="shared" si="14"/>
        <v>-79.200000000000045</v>
      </c>
    </row>
    <row r="22" spans="1:13" ht="16.5" x14ac:dyDescent="0.25">
      <c r="A22" s="8" t="s">
        <v>81</v>
      </c>
      <c r="B22" s="5" t="s">
        <v>82</v>
      </c>
      <c r="C22" s="4">
        <v>0</v>
      </c>
      <c r="D22" s="4">
        <v>242.1</v>
      </c>
      <c r="E22" s="4">
        <v>242.1</v>
      </c>
      <c r="F22" s="21">
        <f t="shared" si="10"/>
        <v>100</v>
      </c>
      <c r="G22" s="19"/>
      <c r="H22" s="35"/>
      <c r="I22" s="4"/>
      <c r="J22" s="4"/>
      <c r="K22" s="22"/>
      <c r="L22" s="4"/>
      <c r="M22" s="34"/>
    </row>
    <row r="23" spans="1:13" ht="27" x14ac:dyDescent="0.25">
      <c r="A23" s="8" t="s">
        <v>31</v>
      </c>
      <c r="B23" s="5" t="s">
        <v>20</v>
      </c>
      <c r="C23" s="4">
        <v>957</v>
      </c>
      <c r="D23" s="4">
        <v>1800.1</v>
      </c>
      <c r="E23" s="4">
        <v>1822.8</v>
      </c>
      <c r="F23" s="21">
        <f t="shared" si="10"/>
        <v>101.26104105327482</v>
      </c>
      <c r="G23" s="23"/>
      <c r="H23" s="35"/>
      <c r="I23" s="4">
        <v>991.1</v>
      </c>
      <c r="J23" s="4">
        <f t="shared" si="4"/>
        <v>831.69999999999993</v>
      </c>
      <c r="K23" s="22">
        <f t="shared" si="5"/>
        <v>183.91686005448491</v>
      </c>
      <c r="L23" s="4">
        <v>1800.1</v>
      </c>
      <c r="M23" s="34">
        <f t="shared" si="14"/>
        <v>-22.700000000000045</v>
      </c>
    </row>
    <row r="24" spans="1:13" ht="27" x14ac:dyDescent="0.25">
      <c r="A24" s="8" t="s">
        <v>32</v>
      </c>
      <c r="B24" s="15" t="s">
        <v>6</v>
      </c>
      <c r="C24" s="3">
        <f>C25</f>
        <v>3570</v>
      </c>
      <c r="D24" s="3">
        <f t="shared" ref="D24:E24" si="22">D25</f>
        <v>1202.5</v>
      </c>
      <c r="E24" s="3">
        <f t="shared" si="22"/>
        <v>1284.3</v>
      </c>
      <c r="F24" s="21">
        <f t="shared" si="10"/>
        <v>106.80249480249479</v>
      </c>
      <c r="G24" s="23">
        <f t="shared" si="11"/>
        <v>35.97478991596639</v>
      </c>
      <c r="H24" s="35"/>
      <c r="I24" s="3">
        <f t="shared" ref="I24" si="23">I25</f>
        <v>2530.9</v>
      </c>
      <c r="J24" s="4">
        <f t="shared" si="4"/>
        <v>-1246.6000000000001</v>
      </c>
      <c r="K24" s="22">
        <f t="shared" si="5"/>
        <v>50.744794341933698</v>
      </c>
      <c r="L24" s="3">
        <f>L25</f>
        <v>1623</v>
      </c>
      <c r="M24" s="34">
        <f t="shared" si="14"/>
        <v>338.70000000000005</v>
      </c>
    </row>
    <row r="25" spans="1:13" ht="33.75" x14ac:dyDescent="0.25">
      <c r="A25" s="8" t="s">
        <v>33</v>
      </c>
      <c r="B25" s="17" t="s">
        <v>7</v>
      </c>
      <c r="C25" s="4">
        <v>3570</v>
      </c>
      <c r="D25" s="4">
        <v>1202.5</v>
      </c>
      <c r="E25" s="4">
        <v>1284.3</v>
      </c>
      <c r="F25" s="21">
        <f t="shared" si="10"/>
        <v>106.80249480249479</v>
      </c>
      <c r="G25" s="23">
        <f t="shared" si="11"/>
        <v>35.97478991596639</v>
      </c>
      <c r="H25" s="35" t="s">
        <v>87</v>
      </c>
      <c r="I25" s="4">
        <v>2530.9</v>
      </c>
      <c r="J25" s="4">
        <f t="shared" si="4"/>
        <v>-1246.6000000000001</v>
      </c>
      <c r="K25" s="22">
        <f t="shared" si="5"/>
        <v>50.744794341933698</v>
      </c>
      <c r="L25" s="4">
        <v>1623</v>
      </c>
      <c r="M25" s="34">
        <f t="shared" si="14"/>
        <v>338.70000000000005</v>
      </c>
    </row>
    <row r="26" spans="1:13" ht="16.5" x14ac:dyDescent="0.25">
      <c r="A26" s="8" t="s">
        <v>42</v>
      </c>
      <c r="B26" s="17" t="s">
        <v>69</v>
      </c>
      <c r="C26" s="4">
        <v>30</v>
      </c>
      <c r="D26" s="4">
        <v>120.9</v>
      </c>
      <c r="E26" s="4">
        <v>186.9</v>
      </c>
      <c r="F26" s="21">
        <f t="shared" si="10"/>
        <v>154.59057071960299</v>
      </c>
      <c r="G26" s="23">
        <f t="shared" si="11"/>
        <v>623</v>
      </c>
      <c r="H26" s="35"/>
      <c r="I26" s="4">
        <v>372.3</v>
      </c>
      <c r="J26" s="4">
        <f t="shared" si="4"/>
        <v>-185.4</v>
      </c>
      <c r="K26" s="22">
        <f t="shared" si="5"/>
        <v>50.201450443190978</v>
      </c>
      <c r="L26" s="4">
        <v>1907.9</v>
      </c>
      <c r="M26" s="34">
        <f t="shared" si="14"/>
        <v>1721</v>
      </c>
    </row>
    <row r="27" spans="1:13" ht="27" x14ac:dyDescent="0.25">
      <c r="A27" s="8" t="s">
        <v>34</v>
      </c>
      <c r="B27" s="14" t="s">
        <v>8</v>
      </c>
      <c r="C27" s="3">
        <f>SUM(C28:C29)</f>
        <v>4559.3</v>
      </c>
      <c r="D27" s="3">
        <f t="shared" ref="D27:E27" si="24">SUM(D28:D29)</f>
        <v>3836.8</v>
      </c>
      <c r="E27" s="3">
        <f t="shared" si="24"/>
        <v>4328.8</v>
      </c>
      <c r="F27" s="21">
        <f t="shared" si="10"/>
        <v>112.82318598832359</v>
      </c>
      <c r="G27" s="23">
        <f t="shared" si="11"/>
        <v>94.944399359550815</v>
      </c>
      <c r="H27" s="35"/>
      <c r="I27" s="3">
        <f t="shared" ref="I27" si="25">SUM(I28:I29)</f>
        <v>15428.3</v>
      </c>
      <c r="J27" s="4">
        <f t="shared" si="4"/>
        <v>-11099.5</v>
      </c>
      <c r="K27" s="22">
        <f t="shared" si="5"/>
        <v>28.057530641742773</v>
      </c>
      <c r="L27" s="3">
        <f>SUM(L28:L29)</f>
        <v>3882</v>
      </c>
      <c r="M27" s="34">
        <f t="shared" si="14"/>
        <v>-446.80000000000018</v>
      </c>
    </row>
    <row r="28" spans="1:13" ht="40.5" x14ac:dyDescent="0.25">
      <c r="A28" s="8" t="s">
        <v>48</v>
      </c>
      <c r="B28" s="5" t="s">
        <v>12</v>
      </c>
      <c r="C28" s="4">
        <v>2254.3000000000002</v>
      </c>
      <c r="D28" s="4">
        <v>2254.3000000000002</v>
      </c>
      <c r="E28" s="4">
        <v>3148.8</v>
      </c>
      <c r="F28" s="21">
        <f t="shared" si="10"/>
        <v>139.6797231956705</v>
      </c>
      <c r="G28" s="23">
        <f t="shared" si="11"/>
        <v>139.6797231956705</v>
      </c>
      <c r="H28" s="35"/>
      <c r="I28" s="4">
        <v>12072.5</v>
      </c>
      <c r="J28" s="4">
        <f t="shared" si="4"/>
        <v>-8923.7000000000007</v>
      </c>
      <c r="K28" s="22">
        <f t="shared" si="5"/>
        <v>26.082418720231932</v>
      </c>
      <c r="L28" s="4">
        <v>1577</v>
      </c>
      <c r="M28" s="34">
        <f t="shared" si="14"/>
        <v>-1571.8000000000002</v>
      </c>
    </row>
    <row r="29" spans="1:13" ht="64.5" customHeight="1" x14ac:dyDescent="0.25">
      <c r="A29" s="8" t="s">
        <v>61</v>
      </c>
      <c r="B29" s="5" t="s">
        <v>16</v>
      </c>
      <c r="C29" s="4">
        <v>2305</v>
      </c>
      <c r="D29" s="4">
        <v>1582.5</v>
      </c>
      <c r="E29" s="4">
        <v>1180</v>
      </c>
      <c r="F29" s="21">
        <f t="shared" si="10"/>
        <v>74.565560821484993</v>
      </c>
      <c r="G29" s="23">
        <f t="shared" si="11"/>
        <v>51.193058568329718</v>
      </c>
      <c r="H29" s="35" t="s">
        <v>88</v>
      </c>
      <c r="I29" s="4">
        <v>3355.8</v>
      </c>
      <c r="J29" s="4">
        <f t="shared" si="4"/>
        <v>-2175.8000000000002</v>
      </c>
      <c r="K29" s="22">
        <f t="shared" si="5"/>
        <v>35.163001370761073</v>
      </c>
      <c r="L29" s="4">
        <v>2305</v>
      </c>
      <c r="M29" s="34">
        <f t="shared" si="14"/>
        <v>1125</v>
      </c>
    </row>
    <row r="30" spans="1:13" ht="16.5" x14ac:dyDescent="0.25">
      <c r="A30" s="8" t="s">
        <v>35</v>
      </c>
      <c r="B30" s="15" t="s">
        <v>9</v>
      </c>
      <c r="C30" s="4">
        <v>2608</v>
      </c>
      <c r="D30" s="4">
        <v>3396.4</v>
      </c>
      <c r="E30" s="4">
        <v>4228.3</v>
      </c>
      <c r="F30" s="21">
        <f t="shared" si="10"/>
        <v>124.49358143917088</v>
      </c>
      <c r="G30" s="23">
        <f t="shared" si="11"/>
        <v>162.12806748466258</v>
      </c>
      <c r="H30" s="35"/>
      <c r="I30" s="4">
        <v>2340.1999999999998</v>
      </c>
      <c r="J30" s="4">
        <f t="shared" si="4"/>
        <v>1888.1000000000004</v>
      </c>
      <c r="K30" s="22">
        <f t="shared" si="5"/>
        <v>180.6811383642424</v>
      </c>
      <c r="L30" s="4">
        <v>2653.7</v>
      </c>
      <c r="M30" s="34">
        <f t="shared" si="14"/>
        <v>-1574.6000000000004</v>
      </c>
    </row>
    <row r="31" spans="1:13" ht="16.5" x14ac:dyDescent="0.25">
      <c r="A31" s="8" t="s">
        <v>36</v>
      </c>
      <c r="B31" s="15" t="s">
        <v>10</v>
      </c>
      <c r="C31" s="4">
        <v>64</v>
      </c>
      <c r="D31" s="4">
        <v>0</v>
      </c>
      <c r="E31" s="4">
        <v>0</v>
      </c>
      <c r="F31" s="21" t="e">
        <f t="shared" si="10"/>
        <v>#DIV/0!</v>
      </c>
      <c r="G31" s="23">
        <f t="shared" si="11"/>
        <v>0</v>
      </c>
      <c r="H31" s="35"/>
      <c r="I31" s="4">
        <v>69.099999999999994</v>
      </c>
      <c r="J31" s="4">
        <f t="shared" si="4"/>
        <v>-69.099999999999994</v>
      </c>
      <c r="K31" s="22">
        <f t="shared" si="5"/>
        <v>0</v>
      </c>
      <c r="L31" s="4">
        <v>0</v>
      </c>
      <c r="M31" s="34">
        <f t="shared" si="14"/>
        <v>0</v>
      </c>
    </row>
    <row r="32" spans="1:13" ht="16.5" x14ac:dyDescent="0.25">
      <c r="A32" s="7" t="s">
        <v>37</v>
      </c>
      <c r="B32" s="15" t="s">
        <v>11</v>
      </c>
      <c r="C32" s="24">
        <f>SUM(C33:C38)</f>
        <v>303392.5</v>
      </c>
      <c r="D32" s="24">
        <f t="shared" ref="D32:E32" si="26">SUM(D33:D38)</f>
        <v>412732.3</v>
      </c>
      <c r="E32" s="24">
        <f t="shared" si="26"/>
        <v>411982.9</v>
      </c>
      <c r="F32" s="21">
        <f t="shared" si="10"/>
        <v>99.818429524415706</v>
      </c>
      <c r="G32" s="23">
        <f t="shared" si="11"/>
        <v>135.7920515503844</v>
      </c>
      <c r="H32" s="35"/>
      <c r="I32" s="24">
        <f t="shared" ref="I32" si="27">SUM(I33:I38)</f>
        <v>492623.6</v>
      </c>
      <c r="J32" s="3">
        <f t="shared" si="4"/>
        <v>-80640.699999999953</v>
      </c>
      <c r="K32" s="23">
        <f t="shared" si="5"/>
        <v>83.630362004581187</v>
      </c>
      <c r="L32" s="24">
        <f>SUM(L33:L38)</f>
        <v>362326.60000000003</v>
      </c>
      <c r="M32" s="20">
        <f t="shared" si="14"/>
        <v>-49656.299999999988</v>
      </c>
    </row>
    <row r="33" spans="1:13" ht="16.5" x14ac:dyDescent="0.25">
      <c r="A33" s="8" t="s">
        <v>53</v>
      </c>
      <c r="B33" s="13" t="s">
        <v>54</v>
      </c>
      <c r="C33" s="25">
        <v>47314.2</v>
      </c>
      <c r="D33" s="25">
        <v>56887.9</v>
      </c>
      <c r="E33" s="25">
        <v>56887.9</v>
      </c>
      <c r="F33" s="21">
        <f t="shared" si="10"/>
        <v>100</v>
      </c>
      <c r="G33" s="23">
        <f t="shared" si="11"/>
        <v>120.23430598002291</v>
      </c>
      <c r="H33" s="35"/>
      <c r="I33" s="25">
        <v>58806.2</v>
      </c>
      <c r="J33" s="4">
        <f t="shared" si="4"/>
        <v>-1918.2999999999956</v>
      </c>
      <c r="K33" s="22">
        <f t="shared" si="5"/>
        <v>96.73792899388161</v>
      </c>
      <c r="L33" s="4">
        <v>76542.100000000006</v>
      </c>
      <c r="M33" s="34">
        <f t="shared" si="14"/>
        <v>19654.200000000004</v>
      </c>
    </row>
    <row r="34" spans="1:13" ht="27" x14ac:dyDescent="0.25">
      <c r="A34" s="8" t="s">
        <v>38</v>
      </c>
      <c r="B34" s="5" t="s">
        <v>47</v>
      </c>
      <c r="C34" s="25">
        <v>2332.6999999999998</v>
      </c>
      <c r="D34" s="25">
        <v>88514.9</v>
      </c>
      <c r="E34" s="4">
        <v>87828.3</v>
      </c>
      <c r="F34" s="21">
        <f t="shared" si="10"/>
        <v>99.224311387122398</v>
      </c>
      <c r="G34" s="23">
        <f t="shared" si="11"/>
        <v>3765.0919535302442</v>
      </c>
      <c r="H34" s="35"/>
      <c r="I34" s="4">
        <v>123086.3</v>
      </c>
      <c r="J34" s="4">
        <f t="shared" si="4"/>
        <v>-35258</v>
      </c>
      <c r="K34" s="22">
        <f t="shared" si="5"/>
        <v>71.355057386565363</v>
      </c>
      <c r="L34" s="4">
        <v>4325.3</v>
      </c>
      <c r="M34" s="34">
        <f t="shared" si="14"/>
        <v>-83503</v>
      </c>
    </row>
    <row r="35" spans="1:13" ht="16.5" x14ac:dyDescent="0.25">
      <c r="A35" s="8" t="s">
        <v>39</v>
      </c>
      <c r="B35" s="6" t="s">
        <v>15</v>
      </c>
      <c r="C35" s="25">
        <v>253745.6</v>
      </c>
      <c r="D35" s="25">
        <v>255409.9</v>
      </c>
      <c r="E35" s="4">
        <v>255409.8</v>
      </c>
      <c r="F35" s="21">
        <f t="shared" si="10"/>
        <v>99.999960847249852</v>
      </c>
      <c r="G35" s="23">
        <f t="shared" si="11"/>
        <v>100.6558537369712</v>
      </c>
      <c r="H35" s="35"/>
      <c r="I35" s="4">
        <v>296633.7</v>
      </c>
      <c r="J35" s="4">
        <f t="shared" si="4"/>
        <v>-41223.900000000023</v>
      </c>
      <c r="K35" s="22">
        <f t="shared" si="5"/>
        <v>86.102759059405585</v>
      </c>
      <c r="L35" s="4">
        <v>272101.40000000002</v>
      </c>
      <c r="M35" s="34">
        <f t="shared" si="14"/>
        <v>16691.600000000035</v>
      </c>
    </row>
    <row r="36" spans="1:13" ht="27" x14ac:dyDescent="0.25">
      <c r="A36" s="8" t="s">
        <v>50</v>
      </c>
      <c r="B36" s="6" t="s">
        <v>62</v>
      </c>
      <c r="C36" s="25">
        <v>0</v>
      </c>
      <c r="D36" s="25">
        <v>11839.9</v>
      </c>
      <c r="E36" s="4">
        <v>11824.7</v>
      </c>
      <c r="F36" s="21">
        <f t="shared" si="10"/>
        <v>99.87162053733563</v>
      </c>
      <c r="G36" s="23" t="e">
        <f t="shared" si="11"/>
        <v>#DIV/0!</v>
      </c>
      <c r="H36" s="35"/>
      <c r="I36" s="4">
        <v>13638</v>
      </c>
      <c r="J36" s="4">
        <f t="shared" si="4"/>
        <v>-1813.2999999999993</v>
      </c>
      <c r="K36" s="22">
        <f t="shared" si="5"/>
        <v>86.704062179205167</v>
      </c>
      <c r="L36" s="4">
        <v>9357.7999999999993</v>
      </c>
      <c r="M36" s="34">
        <f t="shared" si="14"/>
        <v>-2466.9000000000015</v>
      </c>
    </row>
    <row r="37" spans="1:13" ht="16.5" x14ac:dyDescent="0.25">
      <c r="A37" s="8" t="s">
        <v>51</v>
      </c>
      <c r="B37" s="5" t="s">
        <v>52</v>
      </c>
      <c r="C37" s="25">
        <v>0</v>
      </c>
      <c r="D37" s="25">
        <v>79.7</v>
      </c>
      <c r="E37" s="4">
        <v>82.2</v>
      </c>
      <c r="F37" s="21">
        <f t="shared" si="10"/>
        <v>103.13676286072773</v>
      </c>
      <c r="G37" s="23"/>
      <c r="H37" s="35"/>
      <c r="I37" s="4">
        <v>807.6</v>
      </c>
      <c r="J37" s="4">
        <f t="shared" si="4"/>
        <v>-725.4</v>
      </c>
      <c r="K37" s="22">
        <f t="shared" si="5"/>
        <v>10.178306092124814</v>
      </c>
      <c r="L37" s="4"/>
      <c r="M37" s="34">
        <f t="shared" si="14"/>
        <v>-82.2</v>
      </c>
    </row>
    <row r="38" spans="1:13" ht="54" x14ac:dyDescent="0.25">
      <c r="A38" s="9" t="s">
        <v>43</v>
      </c>
      <c r="B38" s="5" t="s">
        <v>44</v>
      </c>
      <c r="C38" s="25"/>
      <c r="D38" s="25"/>
      <c r="E38" s="4">
        <v>-50</v>
      </c>
      <c r="F38" s="21" t="e">
        <f t="shared" si="10"/>
        <v>#DIV/0!</v>
      </c>
      <c r="G38" s="23"/>
      <c r="H38" s="35"/>
      <c r="I38" s="4">
        <v>-348.2</v>
      </c>
      <c r="J38" s="4">
        <f t="shared" si="4"/>
        <v>298.2</v>
      </c>
      <c r="K38" s="22">
        <f t="shared" si="5"/>
        <v>14.359563469270533</v>
      </c>
      <c r="L38" s="4">
        <v>0</v>
      </c>
      <c r="M38" s="34">
        <f t="shared" si="14"/>
        <v>50</v>
      </c>
    </row>
    <row r="39" spans="1:13" ht="16.5" x14ac:dyDescent="0.25">
      <c r="A39" s="2"/>
      <c r="B39" s="16" t="s">
        <v>55</v>
      </c>
      <c r="C39" s="24">
        <f>SUM(C4,C32)</f>
        <v>581509.80000000005</v>
      </c>
      <c r="D39" s="24">
        <f>SUM(D4,D32)</f>
        <v>689894.89999999991</v>
      </c>
      <c r="E39" s="24">
        <f>SUM(E4,E32)</f>
        <v>703711.9</v>
      </c>
      <c r="F39" s="21">
        <f t="shared" si="10"/>
        <v>102.00276882754171</v>
      </c>
      <c r="G39" s="23">
        <f t="shared" si="11"/>
        <v>121.01462434510992</v>
      </c>
      <c r="H39" s="35"/>
      <c r="I39" s="24">
        <f>SUM(I4,I32)</f>
        <v>766297.7</v>
      </c>
      <c r="J39" s="3">
        <f t="shared" si="4"/>
        <v>-62585.79999999993</v>
      </c>
      <c r="K39" s="23">
        <f t="shared" si="5"/>
        <v>91.832704182721685</v>
      </c>
      <c r="L39" s="24">
        <f>SUM(L4,L32)</f>
        <v>647900.30000000005</v>
      </c>
      <c r="M39" s="20">
        <f t="shared" si="14"/>
        <v>-55811.599999999977</v>
      </c>
    </row>
  </sheetData>
  <mergeCells count="1">
    <mergeCell ref="A1:M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2016</vt:lpstr>
      <vt:lpstr>'за 2016'!бЮДЖЕТ_2005_НОВ</vt:lpstr>
      <vt:lpstr>'за 2016'!бЮДЖЕТ_2005_НОВ.КЛ.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buh5</cp:lastModifiedBy>
  <cp:lastPrinted>2017-04-21T14:26:46Z</cp:lastPrinted>
  <dcterms:created xsi:type="dcterms:W3CDTF">2004-12-09T07:13:42Z</dcterms:created>
  <dcterms:modified xsi:type="dcterms:W3CDTF">2018-04-11T07:56:53Z</dcterms:modified>
</cp:coreProperties>
</file>